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5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8-19/Level 3 - Non-Native Charts/"/>
    </mc:Choice>
  </mc:AlternateContent>
  <xr:revisionPtr revIDLastSave="1426" documentId="8_{CE30DB27-8F9C-4CC9-92A7-353E61FC3CEC}" xr6:coauthVersionLast="47" xr6:coauthVersionMax="47" xr10:uidLastSave="{82BE2401-A7FA-4759-9CCA-DD975C5B1923}"/>
  <bookViews>
    <workbookView xWindow="-98" yWindow="-98" windowWidth="28996" windowHeight="15675" tabRatio="745" activeTab="1" xr2:uid="{00000000-000D-0000-FFFF-FFFF00000000}"/>
  </bookViews>
  <sheets>
    <sheet name="Welcome" sheetId="76" r:id="rId1"/>
    <sheet name="Population Pyramids" sheetId="66" r:id="rId2"/>
    <sheet name="Variation - with Data Bars" sheetId="75" r:id="rId3"/>
    <sheet name="Variation - Small Multiples" sheetId="74" r:id="rId4"/>
  </sheets>
  <definedNames>
    <definedName name="B_Arc_Charts__Curved_Bar_Charts" localSheetId="0">#REF!</definedName>
    <definedName name="B_Arc_Charts__Curved_Bar_Charts">#REF!</definedName>
    <definedName name="Bar_Charts" localSheetId="0">#REF!</definedName>
    <definedName name="Bar_Charts">#REF!</definedName>
    <definedName name="Bubble_Charts" localSheetId="0">#REF!</definedName>
    <definedName name="Bubble_Charts">#REF!</definedName>
    <definedName name="Data_Bars" localSheetId="0">#REF!</definedName>
    <definedName name="Data_Bars">#REF!</definedName>
    <definedName name="Diverging_Stacked_Bar_Charts" localSheetId="0">#REF!</definedName>
    <definedName name="Diverging_Stacked_Bar_Charts">#REF!</definedName>
    <definedName name="Dot_Plots" localSheetId="0">#REF!</definedName>
    <definedName name="Dot_Plots">#REF!</definedName>
    <definedName name="Geographic_Heat_Maps" localSheetId="0">#REF!</definedName>
    <definedName name="Geographic_Heat_Maps">#REF!</definedName>
    <definedName name="Heat_Tables" localSheetId="0">#REF!</definedName>
    <definedName name="Heat_Tables">#REF!</definedName>
    <definedName name="Line" localSheetId="0">#REF!</definedName>
    <definedName name="Line">#REF!</definedName>
    <definedName name="Overlapping_Bar_Column_Charts" localSheetId="0">#REF!</definedName>
    <definedName name="Overlapping_Bar_Column_Charts">#REF!</definedName>
    <definedName name="Population_Pyramid" localSheetId="3">'Variation - Small Multiples'!$A$1</definedName>
    <definedName name="Population_Pyramid" localSheetId="0">#REF!</definedName>
    <definedName name="Population_Pyramid">'Population Pyramids'!$A$1</definedName>
    <definedName name="Scatter_Plots" localSheetId="0">#REF!</definedName>
    <definedName name="Scatter_Plots">#REF!</definedName>
    <definedName name="Set_Up_Theme_Colors___Theme_Fonts" localSheetId="0">#REF!</definedName>
    <definedName name="Set_Up_Theme_Colors___Theme_Fonts">#REF!</definedName>
    <definedName name="Slope" localSheetId="0">#REF!</definedName>
    <definedName name="Slope">#REF!</definedName>
    <definedName name="Small_Multiples_Bar" localSheetId="0">#REF!</definedName>
    <definedName name="Small_Multiples_Bar">#REF!</definedName>
    <definedName name="Small_Multiples_Line" localSheetId="0">#REF!</definedName>
    <definedName name="Small_Multiples_Line">#REF!</definedName>
    <definedName name="Spark_Lines" localSheetId="0">#REF!</definedName>
    <definedName name="Spark_Lines">#REF!</definedName>
    <definedName name="Stacked_Bar_Charts" localSheetId="0">#REF!</definedName>
    <definedName name="Stacked_Bar_Charts">#REF!</definedName>
    <definedName name="Tile_Grid_Heat_Map" localSheetId="0">#REF!</definedName>
    <definedName name="Tile_Grid_Heat_Map">#REF!</definedName>
    <definedName name="Tile_Grid_Trendline_Map_of_the_U.S." localSheetId="0">#REF!</definedName>
    <definedName name="Tile_Grid_Trendline_Map_of_the_U.S.">#REF!</definedName>
    <definedName name="Waffles" localSheetId="0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74" l="1"/>
  <c r="K13" i="74"/>
  <c r="K14" i="74"/>
  <c r="K15" i="74"/>
  <c r="K16" i="74"/>
  <c r="K17" i="74"/>
  <c r="K18" i="74"/>
  <c r="K19" i="74"/>
  <c r="K20" i="74"/>
  <c r="K21" i="74"/>
  <c r="K22" i="74"/>
  <c r="K23" i="74"/>
  <c r="K24" i="74"/>
  <c r="K25" i="74"/>
  <c r="K26" i="74"/>
  <c r="K27" i="74"/>
  <c r="K11" i="74"/>
  <c r="G12" i="74"/>
  <c r="G13" i="74"/>
  <c r="G14" i="74"/>
  <c r="G15" i="74"/>
  <c r="G16" i="74"/>
  <c r="G17" i="74"/>
  <c r="G18" i="74"/>
  <c r="G19" i="74"/>
  <c r="G20" i="74"/>
  <c r="G21" i="74"/>
  <c r="G22" i="74"/>
  <c r="G23" i="74"/>
  <c r="G24" i="74"/>
  <c r="G25" i="74"/>
  <c r="G26" i="74"/>
  <c r="G27" i="74"/>
  <c r="G11" i="74"/>
  <c r="F12" i="74"/>
  <c r="F13" i="74"/>
  <c r="F14" i="74"/>
  <c r="F15" i="74"/>
  <c r="F16" i="74"/>
  <c r="F17" i="74"/>
  <c r="F18" i="74"/>
  <c r="F19" i="74"/>
  <c r="F20" i="74"/>
  <c r="F21" i="74"/>
  <c r="F22" i="74"/>
  <c r="F23" i="74"/>
  <c r="F24" i="74"/>
  <c r="F25" i="74"/>
  <c r="F26" i="74"/>
  <c r="F27" i="74"/>
  <c r="F11" i="74"/>
  <c r="B12" i="74"/>
  <c r="B13" i="74"/>
  <c r="B14" i="74"/>
  <c r="B15" i="74"/>
  <c r="B16" i="74"/>
  <c r="B17" i="74"/>
  <c r="B18" i="74"/>
  <c r="B19" i="74"/>
  <c r="B20" i="74"/>
  <c r="B21" i="74"/>
  <c r="B22" i="74"/>
  <c r="B23" i="74"/>
  <c r="B24" i="74"/>
  <c r="B25" i="74"/>
  <c r="B26" i="74"/>
  <c r="B27" i="74"/>
  <c r="B11" i="74"/>
  <c r="B38" i="74"/>
  <c r="J230" i="74"/>
  <c r="K230" i="74" s="1"/>
  <c r="H230" i="74"/>
  <c r="G230" i="74" s="1"/>
  <c r="E230" i="74"/>
  <c r="F230" i="74" s="1"/>
  <c r="C230" i="74"/>
  <c r="B230" i="74" s="1"/>
  <c r="E214" i="74"/>
  <c r="F214" i="74" s="1"/>
  <c r="E215" i="74"/>
  <c r="F215" i="74" s="1"/>
  <c r="E216" i="74"/>
  <c r="F216" i="74" s="1"/>
  <c r="E217" i="74"/>
  <c r="F217" i="74" s="1"/>
  <c r="E218" i="74"/>
  <c r="F218" i="74" s="1"/>
  <c r="E219" i="74"/>
  <c r="F219" i="74" s="1"/>
  <c r="E220" i="74"/>
  <c r="F220" i="74" s="1"/>
  <c r="E221" i="74"/>
  <c r="F221" i="74" s="1"/>
  <c r="E222" i="74"/>
  <c r="F222" i="74" s="1"/>
  <c r="E223" i="74"/>
  <c r="F223" i="74" s="1"/>
  <c r="E224" i="74"/>
  <c r="F224" i="74" s="1"/>
  <c r="E225" i="74"/>
  <c r="F225" i="74" s="1"/>
  <c r="E226" i="74"/>
  <c r="F226" i="74" s="1"/>
  <c r="E227" i="74"/>
  <c r="F227" i="74" s="1"/>
  <c r="E228" i="74"/>
  <c r="F228" i="74" s="1"/>
  <c r="E229" i="74"/>
  <c r="F229" i="74" s="1"/>
  <c r="C214" i="74"/>
  <c r="B214" i="74" s="1"/>
  <c r="C215" i="74"/>
  <c r="B215" i="74" s="1"/>
  <c r="C216" i="74"/>
  <c r="B216" i="74" s="1"/>
  <c r="C217" i="74"/>
  <c r="B217" i="74" s="1"/>
  <c r="C218" i="74"/>
  <c r="B218" i="74" s="1"/>
  <c r="C219" i="74"/>
  <c r="B219" i="74" s="1"/>
  <c r="C220" i="74"/>
  <c r="B220" i="74" s="1"/>
  <c r="C221" i="74"/>
  <c r="B221" i="74" s="1"/>
  <c r="C222" i="74"/>
  <c r="B222" i="74" s="1"/>
  <c r="C223" i="74"/>
  <c r="B223" i="74" s="1"/>
  <c r="C224" i="74"/>
  <c r="B224" i="74" s="1"/>
  <c r="C225" i="74"/>
  <c r="B225" i="74" s="1"/>
  <c r="C226" i="74"/>
  <c r="C227" i="74"/>
  <c r="B227" i="74" s="1"/>
  <c r="C228" i="74"/>
  <c r="B228" i="74" s="1"/>
  <c r="C229" i="74"/>
  <c r="B229" i="74" s="1"/>
  <c r="C168" i="74"/>
  <c r="B168" i="74" s="1"/>
  <c r="J156" i="74"/>
  <c r="K156" i="74" s="1"/>
  <c r="J157" i="74"/>
  <c r="K157" i="74" s="1"/>
  <c r="J158" i="74"/>
  <c r="K158" i="74" s="1"/>
  <c r="J159" i="74"/>
  <c r="K159" i="74" s="1"/>
  <c r="J160" i="74"/>
  <c r="K160" i="74" s="1"/>
  <c r="J161" i="74"/>
  <c r="K161" i="74" s="1"/>
  <c r="J162" i="74"/>
  <c r="K162" i="74" s="1"/>
  <c r="J163" i="74"/>
  <c r="K163" i="74" s="1"/>
  <c r="J164" i="74"/>
  <c r="K164" i="74" s="1"/>
  <c r="J165" i="74"/>
  <c r="K165" i="74" s="1"/>
  <c r="J166" i="74"/>
  <c r="K166" i="74" s="1"/>
  <c r="J167" i="74"/>
  <c r="K167" i="74" s="1"/>
  <c r="J168" i="74"/>
  <c r="K168" i="74" s="1"/>
  <c r="J169" i="74"/>
  <c r="K169" i="74" s="1"/>
  <c r="J170" i="74"/>
  <c r="K170" i="74" s="1"/>
  <c r="J171" i="74"/>
  <c r="K171" i="74" s="1"/>
  <c r="K172" i="74"/>
  <c r="H156" i="74"/>
  <c r="G156" i="74" s="1"/>
  <c r="H157" i="74"/>
  <c r="G157" i="74" s="1"/>
  <c r="H158" i="74"/>
  <c r="H159" i="74"/>
  <c r="G159" i="74" s="1"/>
  <c r="H160" i="74"/>
  <c r="G160" i="74" s="1"/>
  <c r="H161" i="74"/>
  <c r="G161" i="74" s="1"/>
  <c r="H162" i="74"/>
  <c r="G162" i="74" s="1"/>
  <c r="H163" i="74"/>
  <c r="G163" i="74" s="1"/>
  <c r="H164" i="74"/>
  <c r="G164" i="74" s="1"/>
  <c r="H165" i="74"/>
  <c r="G165" i="74" s="1"/>
  <c r="H166" i="74"/>
  <c r="G166" i="74" s="1"/>
  <c r="H167" i="74"/>
  <c r="G167" i="74" s="1"/>
  <c r="H168" i="74"/>
  <c r="G168" i="74" s="1"/>
  <c r="H169" i="74"/>
  <c r="G169" i="74" s="1"/>
  <c r="H170" i="74"/>
  <c r="G170" i="74" s="1"/>
  <c r="H171" i="74"/>
  <c r="G171" i="74" s="1"/>
  <c r="G172" i="74"/>
  <c r="E156" i="74"/>
  <c r="F156" i="74" s="1"/>
  <c r="E157" i="74"/>
  <c r="F157" i="74" s="1"/>
  <c r="E158" i="74"/>
  <c r="F158" i="74" s="1"/>
  <c r="E159" i="74"/>
  <c r="F159" i="74" s="1"/>
  <c r="E160" i="74"/>
  <c r="F160" i="74" s="1"/>
  <c r="E161" i="74"/>
  <c r="F161" i="74" s="1"/>
  <c r="E162" i="74"/>
  <c r="F162" i="74" s="1"/>
  <c r="E163" i="74"/>
  <c r="F163" i="74" s="1"/>
  <c r="E164" i="74"/>
  <c r="F164" i="74" s="1"/>
  <c r="E165" i="74"/>
  <c r="F165" i="74" s="1"/>
  <c r="E166" i="74"/>
  <c r="F166" i="74" s="1"/>
  <c r="E167" i="74"/>
  <c r="F167" i="74" s="1"/>
  <c r="E168" i="74"/>
  <c r="F168" i="74" s="1"/>
  <c r="E169" i="74"/>
  <c r="F169" i="74" s="1"/>
  <c r="E170" i="74"/>
  <c r="F170" i="74" s="1"/>
  <c r="E171" i="74"/>
  <c r="F171" i="74" s="1"/>
  <c r="F172" i="74"/>
  <c r="C156" i="74"/>
  <c r="B156" i="74" s="1"/>
  <c r="C157" i="74"/>
  <c r="B157" i="74" s="1"/>
  <c r="C158" i="74"/>
  <c r="B158" i="74" s="1"/>
  <c r="C159" i="74"/>
  <c r="B159" i="74" s="1"/>
  <c r="C160" i="74"/>
  <c r="B160" i="74" s="1"/>
  <c r="C161" i="74"/>
  <c r="B161" i="74" s="1"/>
  <c r="C162" i="74"/>
  <c r="B162" i="74" s="1"/>
  <c r="C163" i="74"/>
  <c r="B163" i="74" s="1"/>
  <c r="C164" i="74"/>
  <c r="B164" i="74" s="1"/>
  <c r="C165" i="74"/>
  <c r="B165" i="74" s="1"/>
  <c r="C166" i="74"/>
  <c r="B166" i="74" s="1"/>
  <c r="C167" i="74"/>
  <c r="B167" i="74" s="1"/>
  <c r="C169" i="74"/>
  <c r="B169" i="74" s="1"/>
  <c r="C170" i="74"/>
  <c r="B170" i="74" s="1"/>
  <c r="C171" i="74"/>
  <c r="B171" i="74" s="1"/>
  <c r="B172" i="74"/>
  <c r="J214" i="74"/>
  <c r="K214" i="74" s="1"/>
  <c r="J215" i="74"/>
  <c r="K215" i="74" s="1"/>
  <c r="J216" i="74"/>
  <c r="K216" i="74" s="1"/>
  <c r="J217" i="74"/>
  <c r="K217" i="74" s="1"/>
  <c r="J218" i="74"/>
  <c r="K218" i="74" s="1"/>
  <c r="J219" i="74"/>
  <c r="K219" i="74" s="1"/>
  <c r="J220" i="74"/>
  <c r="K220" i="74" s="1"/>
  <c r="J221" i="74"/>
  <c r="K221" i="74" s="1"/>
  <c r="J222" i="74"/>
  <c r="K222" i="74" s="1"/>
  <c r="J223" i="74"/>
  <c r="K223" i="74" s="1"/>
  <c r="J224" i="74"/>
  <c r="K224" i="74" s="1"/>
  <c r="J225" i="74"/>
  <c r="K225" i="74" s="1"/>
  <c r="J226" i="74"/>
  <c r="K226" i="74" s="1"/>
  <c r="J227" i="74"/>
  <c r="K227" i="74" s="1"/>
  <c r="J228" i="74"/>
  <c r="K228" i="74" s="1"/>
  <c r="J229" i="74"/>
  <c r="K229" i="74" s="1"/>
  <c r="H214" i="74"/>
  <c r="G214" i="74" s="1"/>
  <c r="H215" i="74"/>
  <c r="G215" i="74" s="1"/>
  <c r="H216" i="74"/>
  <c r="G216" i="74" s="1"/>
  <c r="H217" i="74"/>
  <c r="G217" i="74" s="1"/>
  <c r="H218" i="74"/>
  <c r="G218" i="74" s="1"/>
  <c r="H219" i="74"/>
  <c r="G219" i="74" s="1"/>
  <c r="H220" i="74"/>
  <c r="G220" i="74" s="1"/>
  <c r="H221" i="74"/>
  <c r="G221" i="74" s="1"/>
  <c r="H222" i="74"/>
  <c r="G222" i="74" s="1"/>
  <c r="H223" i="74"/>
  <c r="G223" i="74" s="1"/>
  <c r="H224" i="74"/>
  <c r="G224" i="74" s="1"/>
  <c r="H225" i="74"/>
  <c r="G225" i="74" s="1"/>
  <c r="H226" i="74"/>
  <c r="G226" i="74" s="1"/>
  <c r="H227" i="74"/>
  <c r="G227" i="74" s="1"/>
  <c r="H228" i="74"/>
  <c r="G228" i="74" s="1"/>
  <c r="H229" i="74"/>
  <c r="G229" i="74" s="1"/>
  <c r="J213" i="74"/>
  <c r="K213" i="74" s="1"/>
  <c r="H213" i="74"/>
  <c r="G213" i="74" s="1"/>
  <c r="C155" i="74"/>
  <c r="E213" i="74"/>
  <c r="F213" i="74" s="1"/>
  <c r="C213" i="74"/>
  <c r="B213" i="74" s="1"/>
  <c r="J155" i="74"/>
  <c r="K155" i="74" s="1"/>
  <c r="H155" i="74"/>
  <c r="G155" i="74" s="1"/>
  <c r="E155" i="74"/>
  <c r="F155" i="74" s="1"/>
  <c r="E29" i="74"/>
  <c r="H29" i="74"/>
  <c r="J29" i="74"/>
  <c r="C29" i="74"/>
  <c r="E30" i="74"/>
  <c r="H30" i="74"/>
  <c r="J30" i="74"/>
  <c r="C30" i="74"/>
  <c r="D39" i="74"/>
  <c r="D40" i="74"/>
  <c r="D41" i="74"/>
  <c r="D42" i="74"/>
  <c r="D43" i="74"/>
  <c r="D44" i="74"/>
  <c r="D45" i="74"/>
  <c r="D46" i="74"/>
  <c r="D47" i="74"/>
  <c r="D48" i="74"/>
  <c r="D49" i="74"/>
  <c r="D50" i="74"/>
  <c r="D51" i="74"/>
  <c r="D52" i="74"/>
  <c r="D53" i="74"/>
  <c r="D54" i="74"/>
  <c r="D38" i="74"/>
  <c r="C39" i="74"/>
  <c r="C40" i="74"/>
  <c r="C41" i="74"/>
  <c r="C42" i="74"/>
  <c r="C43" i="74"/>
  <c r="C44" i="74"/>
  <c r="C45" i="74"/>
  <c r="C46" i="74"/>
  <c r="C47" i="74"/>
  <c r="C48" i="74"/>
  <c r="C49" i="74"/>
  <c r="C50" i="74"/>
  <c r="C51" i="74"/>
  <c r="C52" i="74"/>
  <c r="C53" i="74"/>
  <c r="C54" i="74"/>
  <c r="C38" i="74"/>
  <c r="B39" i="74"/>
  <c r="B40" i="74"/>
  <c r="B41" i="74"/>
  <c r="B42" i="74"/>
  <c r="B43" i="74"/>
  <c r="B44" i="74"/>
  <c r="B45" i="74"/>
  <c r="B46" i="74"/>
  <c r="B47" i="74"/>
  <c r="B48" i="74"/>
  <c r="B49" i="74"/>
  <c r="B50" i="74"/>
  <c r="B51" i="74"/>
  <c r="B52" i="74"/>
  <c r="B53" i="74"/>
  <c r="B54" i="74"/>
  <c r="J13" i="75"/>
  <c r="J14" i="75"/>
  <c r="J15" i="75"/>
  <c r="J16" i="75"/>
  <c r="J17" i="75"/>
  <c r="J18" i="75"/>
  <c r="J19" i="75"/>
  <c r="J20" i="75"/>
  <c r="J21" i="75"/>
  <c r="J22" i="75"/>
  <c r="J23" i="75"/>
  <c r="J24" i="75"/>
  <c r="J25" i="75"/>
  <c r="J26" i="75"/>
  <c r="J27" i="75"/>
  <c r="J12" i="75"/>
  <c r="F13" i="75"/>
  <c r="F14" i="75"/>
  <c r="F15" i="75"/>
  <c r="F16" i="75"/>
  <c r="F17" i="75"/>
  <c r="F18" i="75"/>
  <c r="F19" i="75"/>
  <c r="F20" i="75"/>
  <c r="F21" i="75"/>
  <c r="F22" i="75"/>
  <c r="F23" i="75"/>
  <c r="F24" i="75"/>
  <c r="F25" i="75"/>
  <c r="F26" i="75"/>
  <c r="F27" i="75"/>
  <c r="F12" i="75"/>
  <c r="E94" i="66"/>
  <c r="F92" i="66"/>
  <c r="C94" i="66"/>
  <c r="B92" i="66"/>
  <c r="C233" i="74" l="1"/>
  <c r="H174" i="74"/>
  <c r="B226" i="74"/>
  <c r="H233" i="74"/>
  <c r="C174" i="74"/>
  <c r="G158" i="74"/>
  <c r="B155" i="74"/>
  <c r="C235" i="74"/>
  <c r="J233" i="74"/>
  <c r="H235" i="74"/>
  <c r="E233" i="74"/>
  <c r="C31" i="74"/>
  <c r="H31" i="74"/>
  <c r="F91" i="66"/>
  <c r="B91" i="66"/>
  <c r="F90" i="66"/>
  <c r="B90" i="66"/>
  <c r="F89" i="66"/>
  <c r="B89" i="66"/>
  <c r="F88" i="66"/>
  <c r="B88" i="66"/>
  <c r="F87" i="66"/>
  <c r="B87" i="66"/>
  <c r="F86" i="66"/>
  <c r="B86" i="66"/>
  <c r="F85" i="66"/>
  <c r="B85" i="66"/>
  <c r="F84" i="66"/>
  <c r="B84" i="66"/>
  <c r="F83" i="66"/>
  <c r="B83" i="66"/>
  <c r="F82" i="66"/>
  <c r="B82" i="66"/>
  <c r="F81" i="66"/>
  <c r="B81" i="66"/>
  <c r="F80" i="66"/>
  <c r="B80" i="66"/>
  <c r="F79" i="66"/>
  <c r="B79" i="66"/>
  <c r="F78" i="66"/>
  <c r="B78" i="66"/>
  <c r="F77" i="66"/>
  <c r="B77" i="66"/>
  <c r="F76" i="66"/>
  <c r="B76" i="66"/>
  <c r="H234" i="74" l="1"/>
  <c r="H236" i="74" s="1"/>
  <c r="C234" i="74"/>
  <c r="C236" i="74" s="1"/>
</calcChain>
</file>

<file path=xl/sharedStrings.xml><?xml version="1.0" encoding="utf-8"?>
<sst xmlns="http://schemas.openxmlformats.org/spreadsheetml/2006/main" count="321" uniqueCount="176">
  <si>
    <t>Males</t>
  </si>
  <si>
    <t>Females</t>
  </si>
  <si>
    <t>Uses</t>
  </si>
  <si>
    <t>Often used by demographers.</t>
  </si>
  <si>
    <t>Remove the border.</t>
  </si>
  <si>
    <t>Age at onset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</si>
  <si>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</si>
  <si>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</si>
  <si>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</si>
  <si>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</si>
  <si>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</si>
  <si>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</si>
  <si>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</si>
  <si>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</si>
  <si>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</si>
  <si>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</si>
  <si>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</si>
  <si>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</si>
  <si>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</si>
  <si>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</si>
  <si>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</si>
  <si>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</si>
  <si>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Placeholder Space for Center Labels</t>
  </si>
  <si>
    <t>0 - 4</t>
  </si>
  <si>
    <t>5 - 9</t>
  </si>
  <si>
    <t>10 - 14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</si>
  <si>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</si>
  <si>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</si>
  <si>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</si>
  <si>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</si>
  <si>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</si>
  <si>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</si>
  <si>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</si>
  <si>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</si>
  <si>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</si>
  <si>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</si>
  <si>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</si>
  <si>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</si>
  <si>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Highlight the gray section of the table (the entire thing)</t>
  </si>
  <si>
    <t>Remove the vertical grid lines.</t>
  </si>
  <si>
    <t>Click on any of the bars.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</si>
  <si>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Series</t>
    </r>
    <r>
      <rPr>
        <sz val="11"/>
        <color theme="1"/>
        <rFont val="Montserrat"/>
        <family val="2"/>
        <scheme val="minor"/>
      </rPr>
      <t>.</t>
    </r>
  </si>
  <si>
    <t>Click on the dark bars.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</si>
  <si>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Add Data Labels</t>
    </r>
    <r>
      <rPr>
        <sz val="11"/>
        <color theme="1"/>
        <rFont val="Montserrat"/>
        <family val="2"/>
        <scheme val="minor"/>
      </rPr>
      <t>.</t>
    </r>
  </si>
  <si>
    <t>Ignore your computer's default sizing, which is 3 inches by 5 inches.</t>
  </si>
  <si>
    <t>I recommend 6.5 inches wide for reports (because reports are 8.5 inches wide, minus the 1-inch margins on each side).</t>
  </si>
  <si>
    <t>I recommend ~10 inches wide for slides (the exact sizing depends on whether you're using 4:3 slides or 16:9 slides).</t>
  </si>
  <si>
    <t>Placeholder Space on the Far Left</t>
  </si>
  <si>
    <t>Placeholder Space on the Far Right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</si>
  <si>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</si>
  <si>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</si>
  <si>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</si>
  <si>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The finished product will look like this:</t>
  </si>
  <si>
    <t>Real-Life Examples</t>
  </si>
  <si>
    <t>Ann K. Emery</t>
  </si>
  <si>
    <t>Blog</t>
  </si>
  <si>
    <t>LinkedIn</t>
  </si>
  <si>
    <t>Contact</t>
  </si>
  <si>
    <r>
      <t xml:space="preserve">Insert a </t>
    </r>
    <r>
      <rPr>
        <i/>
        <sz val="11"/>
        <color theme="1"/>
        <rFont val="Montserrat"/>
        <family val="2"/>
        <scheme val="minor"/>
      </rPr>
      <t>2-D Horizontal 100% Stacked Bar</t>
    </r>
    <r>
      <rPr>
        <sz val="11"/>
        <color theme="1"/>
        <rFont val="Montserrat"/>
        <family val="2"/>
        <scheme val="minor"/>
      </rPr>
      <t>.</t>
    </r>
  </si>
  <si>
    <t>Click on the light/invisible bars.</t>
  </si>
  <si>
    <t>Then, adjust the numbers or percentages that feed into those labels.</t>
  </si>
  <si>
    <r>
      <t xml:space="preserve">Click on </t>
    </r>
    <r>
      <rPr>
        <i/>
        <sz val="11"/>
        <color theme="1"/>
        <rFont val="Montserrat"/>
        <family val="2"/>
        <scheme val="minor"/>
      </rPr>
      <t>Value from Cells.</t>
    </r>
  </si>
  <si>
    <r>
      <t xml:space="preserve">Click on the percentages, right-click, and select </t>
    </r>
    <r>
      <rPr>
        <i/>
        <sz val="11"/>
        <color theme="1"/>
        <rFont val="Montserrat"/>
        <family val="2"/>
        <scheme val="minor"/>
      </rPr>
      <t xml:space="preserve">Format Data Labels. </t>
    </r>
  </si>
  <si>
    <t>Repeat.</t>
  </si>
  <si>
    <r>
      <t xml:space="preserve">In the </t>
    </r>
    <r>
      <rPr>
        <i/>
        <sz val="11"/>
        <color theme="1"/>
        <rFont val="Montserrat"/>
        <family val="2"/>
        <scheme val="minor"/>
      </rPr>
      <t>Select Data Label Range</t>
    </r>
    <r>
      <rPr>
        <sz val="11"/>
        <color theme="1"/>
        <rFont val="Montserrat"/>
        <family val="2"/>
        <scheme val="minor"/>
      </rPr>
      <t xml:space="preserve"> pop-up window, click on the arrow. Then, go highlight the numbers that should feed into the labels.</t>
    </r>
  </si>
  <si>
    <r>
      <t xml:space="preserve">Uncheck the boxes for </t>
    </r>
    <r>
      <rPr>
        <i/>
        <sz val="11"/>
        <color theme="1"/>
        <rFont val="Montserrat"/>
        <family val="2"/>
        <scheme val="minor"/>
      </rPr>
      <t>Value</t>
    </r>
    <r>
      <rPr>
        <sz val="11"/>
        <color theme="1"/>
        <rFont val="Montserrat"/>
        <family val="2"/>
        <scheme val="minor"/>
      </rPr>
      <t xml:space="preserve"> and S</t>
    </r>
    <r>
      <rPr>
        <i/>
        <sz val="11"/>
        <color theme="1"/>
        <rFont val="Montserrat"/>
        <family val="2"/>
        <scheme val="minor"/>
      </rPr>
      <t>how Leader Lines.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</si>
  <si>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Format</t>
    </r>
    <r>
      <rPr>
        <sz val="11"/>
        <color theme="1"/>
        <rFont val="Montserrat"/>
        <family val="2"/>
        <scheme val="minor"/>
      </rPr>
      <t xml:space="preserve"> tab.</t>
    </r>
  </si>
  <si>
    <t>To change the graph's size, click on the chart to activate it.</t>
  </si>
  <si>
    <t>On the far right side of the screen, you can adjust the graph's height and width.</t>
  </si>
  <si>
    <r>
      <t xml:space="preserve">Go to the </t>
    </r>
    <r>
      <rPr>
        <i/>
        <sz val="11"/>
        <color theme="1"/>
        <rFont val="Montserrat"/>
        <family val="2"/>
        <scheme val="minor"/>
      </rPr>
      <t>Page Layout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</si>
  <si>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Colors</t>
    </r>
    <r>
      <rPr>
        <sz val="11"/>
        <color theme="1"/>
        <rFont val="Montserrat"/>
        <family val="2"/>
        <scheme val="minor"/>
      </rPr>
      <t xml:space="preserve"> and select the </t>
    </r>
    <r>
      <rPr>
        <i/>
        <sz val="11"/>
        <color theme="1"/>
        <rFont val="Montserrat"/>
        <family val="2"/>
        <scheme val="minor"/>
      </rPr>
      <t>Theme Colors</t>
    </r>
    <r>
      <rPr>
        <sz val="11"/>
        <color theme="1"/>
        <rFont val="Montserrat"/>
        <family val="2"/>
        <scheme val="minor"/>
      </rPr>
      <t>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</si>
  <si>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Fonts</t>
    </r>
    <r>
      <rPr>
        <sz val="11"/>
        <color theme="1"/>
        <rFont val="Montserrat"/>
        <family val="2"/>
        <scheme val="minor"/>
      </rPr>
      <t xml:space="preserve"> and select the </t>
    </r>
    <r>
      <rPr>
        <i/>
        <sz val="11"/>
        <color theme="1"/>
        <rFont val="Montserrat"/>
        <family val="2"/>
        <scheme val="minor"/>
      </rPr>
      <t>Theme Fonts.</t>
    </r>
  </si>
  <si>
    <t>I suggest matching the label color to the corresponding bar, e.g., blue font for a blue bar.</t>
  </si>
  <si>
    <t>Colored font should be bold, not regular.</t>
  </si>
  <si>
    <t>Make sure the fonts are at least size 11-12 (for documents) and at least size 18 (for presentation slides).</t>
  </si>
  <si>
    <t>You can use text boxes or my magic trick.</t>
  </si>
  <si>
    <t>Step 2: Insert a 2-D Horizontal 100% Stacked Bar Chart</t>
  </si>
  <si>
    <t>Step 4: Declutter</t>
  </si>
  <si>
    <t>Step 5: Reduce the Vertical Gap between Bars</t>
  </si>
  <si>
    <t>Step 8: Adjust the Graph's Size</t>
  </si>
  <si>
    <t>Step 9: Match the Fonts and Colors to the Recipient's Brand Guidelines</t>
  </si>
  <si>
    <t>Step 10: Label the Groups at the Top</t>
  </si>
  <si>
    <t>Written Tutorial</t>
  </si>
  <si>
    <t>We're going to disguise a stacked bar chart as a population pyramid!</t>
  </si>
  <si>
    <t>Set Up a Magic Table with "Placeholder" space.</t>
  </si>
  <si>
    <t>The gray shaded area will get pulled into the chart.</t>
  </si>
  <si>
    <t>Max</t>
  </si>
  <si>
    <t>&lt;-- These two columns add to 35. --&gt;</t>
  </si>
  <si>
    <t>You guess this number and change it later.</t>
  </si>
  <si>
    <t>&lt;--- We'll use this row later to embed the labels.</t>
  </si>
  <si>
    <t>Step 3: Adjust the Colors So You Can See the Population Pyramid</t>
  </si>
  <si>
    <t>Click on the second set of bars. That's real data. Leave it colored in.</t>
  </si>
  <si>
    <t>Can you see the population pyramid now??</t>
  </si>
  <si>
    <t>Click on the fourth set of bars. That's real data. Leave it colored in.</t>
  </si>
  <si>
    <r>
      <t xml:space="preserve">Click on the first set of bars. That's placeholder space. Use the </t>
    </r>
    <r>
      <rPr>
        <i/>
        <sz val="11"/>
        <color theme="1"/>
        <rFont val="Montserrat"/>
        <family val="2"/>
        <scheme val="minor"/>
      </rPr>
      <t>Shape Fill</t>
    </r>
    <r>
      <rPr>
        <sz val="11"/>
        <color theme="1"/>
        <rFont val="Montserrat"/>
        <family val="2"/>
        <scheme val="minor"/>
      </rPr>
      <t xml:space="preserve"> button (the paint can) to re-color them as white, transparent, or light gray.</t>
    </r>
  </si>
  <si>
    <r>
      <t xml:space="preserve">Click on the third set of bars. That's placeholder space. Use the </t>
    </r>
    <r>
      <rPr>
        <i/>
        <sz val="11"/>
        <color theme="1"/>
        <rFont val="Montserrat"/>
        <family val="2"/>
        <scheme val="minor"/>
      </rPr>
      <t>Shape Fill</t>
    </r>
    <r>
      <rPr>
        <sz val="11"/>
        <color theme="1"/>
        <rFont val="Montserrat"/>
        <family val="2"/>
        <scheme val="minor"/>
      </rPr>
      <t xml:space="preserve"> button (the paint can) to re-color them as white, transparent, or light gray.</t>
    </r>
  </si>
  <si>
    <r>
      <t xml:space="preserve">Click on the fifth set of bars. That's placeholder space. Use the </t>
    </r>
    <r>
      <rPr>
        <i/>
        <sz val="11"/>
        <color theme="1"/>
        <rFont val="Montserrat"/>
        <family val="2"/>
        <scheme val="minor"/>
      </rPr>
      <t>Shape Fill</t>
    </r>
    <r>
      <rPr>
        <sz val="11"/>
        <color theme="1"/>
        <rFont val="Montserrat"/>
        <family val="2"/>
        <scheme val="minor"/>
      </rPr>
      <t xml:space="preserve"> button (the paint can) to re-color them as white, transparent, or light gray.</t>
    </r>
  </si>
  <si>
    <t>Delete the built-in title (I suggest writing titles directly into your Word document or adding a brand new text box into your PowerPoint slide).</t>
  </si>
  <si>
    <t>Delete the vertical axis labels (the 1 through 15 along the left side).</t>
  </si>
  <si>
    <t>Delete the horizontal axis labels (the 0% to 100% along the bottom).</t>
  </si>
  <si>
    <t>Delete the legend.</t>
  </si>
  <si>
    <r>
      <t xml:space="preserve">Reduce the </t>
    </r>
    <r>
      <rPr>
        <i/>
        <sz val="11"/>
        <color theme="1"/>
        <rFont val="Montserrat"/>
        <family val="2"/>
        <scheme val="minor"/>
      </rPr>
      <t>Gap Width</t>
    </r>
    <r>
      <rPr>
        <sz val="11"/>
        <color theme="1"/>
        <rFont val="Montserrat"/>
        <family val="2"/>
        <scheme val="minor"/>
      </rPr>
      <t xml:space="preserve"> to 10%.</t>
    </r>
  </si>
  <si>
    <r>
      <t xml:space="preserve">Then, adjust the label placement. Click on the percentages, right-click, and select </t>
    </r>
    <r>
      <rPr>
        <i/>
        <sz val="11"/>
        <color theme="1"/>
        <rFont val="Montserrat"/>
        <family val="2"/>
        <scheme val="minor"/>
      </rPr>
      <t>Format Data Labels</t>
    </r>
    <r>
      <rPr>
        <sz val="11"/>
        <color theme="1"/>
        <rFont val="Montserrat"/>
        <family val="2"/>
        <scheme val="minor"/>
      </rPr>
      <t xml:space="preserve">. Move the labels from the </t>
    </r>
    <r>
      <rPr>
        <i/>
        <sz val="11"/>
        <color theme="1"/>
        <rFont val="Montserrat"/>
        <family val="2"/>
        <scheme val="minor"/>
      </rPr>
      <t>Center</t>
    </r>
    <r>
      <rPr>
        <sz val="11"/>
        <color theme="1"/>
        <rFont val="Montserrat"/>
        <family val="2"/>
        <scheme val="minor"/>
      </rPr>
      <t xml:space="preserve"> to </t>
    </r>
    <r>
      <rPr>
        <i/>
        <sz val="11"/>
        <color theme="1"/>
        <rFont val="Montserrat"/>
        <family val="2"/>
        <scheme val="minor"/>
      </rPr>
      <t>Inside Base</t>
    </r>
    <r>
      <rPr>
        <sz val="11"/>
        <color theme="1"/>
        <rFont val="Montserrat"/>
        <family val="2"/>
        <scheme val="minor"/>
      </rPr>
      <t xml:space="preserve"> or </t>
    </r>
    <r>
      <rPr>
        <i/>
        <sz val="11"/>
        <color theme="1"/>
        <rFont val="Montserrat"/>
        <family val="2"/>
        <scheme val="minor"/>
      </rPr>
      <t>Inside End</t>
    </r>
    <r>
      <rPr>
        <sz val="11"/>
        <color theme="1"/>
        <rFont val="Montserrat"/>
        <family val="2"/>
        <scheme val="minor"/>
      </rPr>
      <t xml:space="preserve"> (so that viewers' eyes are drawn to the endpoints).</t>
    </r>
  </si>
  <si>
    <r>
      <t xml:space="preserve">Adjust the </t>
    </r>
    <r>
      <rPr>
        <i/>
        <sz val="11"/>
        <color theme="1"/>
        <rFont val="Montserrat"/>
        <family val="2"/>
        <scheme val="minor"/>
      </rPr>
      <t>Label Position</t>
    </r>
    <r>
      <rPr>
        <sz val="11"/>
        <color theme="1"/>
        <rFont val="Montserrat"/>
        <family val="2"/>
        <scheme val="minor"/>
      </rPr>
      <t xml:space="preserve"> so that the labels are </t>
    </r>
    <r>
      <rPr>
        <i/>
        <sz val="11"/>
        <color theme="1"/>
        <rFont val="Montserrat"/>
        <family val="2"/>
        <scheme val="minor"/>
      </rPr>
      <t>Inside End</t>
    </r>
    <r>
      <rPr>
        <sz val="11"/>
        <color theme="1"/>
        <rFont val="Montserrat"/>
        <family val="2"/>
        <scheme val="minor"/>
      </rPr>
      <t xml:space="preserve"> or </t>
    </r>
    <r>
      <rPr>
        <i/>
        <sz val="11"/>
        <color theme="1"/>
        <rFont val="Montserrat"/>
        <family val="2"/>
        <scheme val="minor"/>
      </rPr>
      <t>Inside Base.</t>
    </r>
  </si>
  <si>
    <t>Step 9: Add Age Range Labels Down the Middle</t>
  </si>
  <si>
    <t>Go back to the Magic Table and adjust the placeholder value as needed.</t>
  </si>
  <si>
    <t>Step 1: Set Up Your Table</t>
  </si>
  <si>
    <t>Online Courses</t>
  </si>
  <si>
    <t>Depict Data Studio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</si>
  <si>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</si>
  <si>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</si>
  <si>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</si>
  <si>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Population Pyramids</t>
  </si>
  <si>
    <t xml:space="preserve">https://depictdatastudio.com/visualize-age-sex-patterns-with-population-pyramids/ </t>
  </si>
  <si>
    <t>Your original table will look like this:</t>
  </si>
  <si>
    <t>Step 6: Add Labels to the Inside of the Colored Bars</t>
  </si>
  <si>
    <t>Step 7: Or, Add Labels to the Outside of the Colored Bars</t>
  </si>
  <si>
    <t>Two histograms, arranged back to back.</t>
  </si>
  <si>
    <t>Visualize an ordinal variable (e.g., age ranges) with two categories (e.g., males vs. females).</t>
  </si>
  <si>
    <t>a.k.a. back-to-back bar charts</t>
  </si>
  <si>
    <t>Compare distributions. (Are the two sides symmetrical? Right-skewed? Left-skewed?)</t>
  </si>
  <si>
    <t xml:space="preserve">https://depictdatastudio.com/charts/population-pyramids/ </t>
  </si>
  <si>
    <t>Small Multiples Population Pyramids</t>
  </si>
  <si>
    <t>Population Pyramids with Data Bars</t>
  </si>
  <si>
    <t>where you design the one-pager in Excel but then share it with others as a PDF.</t>
  </si>
  <si>
    <t xml:space="preserve">These would work well for static dashboards -- </t>
  </si>
  <si>
    <t xml:space="preserve">Data bars are NOT recommended for longer reports or slides -- </t>
  </si>
  <si>
    <t>I'll cry if you paste a grainy screenshot into your once-beautiful-now-tarnished slides.</t>
  </si>
  <si>
    <t>Regular table</t>
  </si>
  <si>
    <t>Magic table + finished product</t>
  </si>
  <si>
    <t>Age</t>
  </si>
  <si>
    <t>This example is based on a case study from Office Hours.</t>
  </si>
  <si>
    <t>These aren't the student's real numbers, and these aren't the real years, but you get the idea.</t>
  </si>
  <si>
    <t>Regular Table</t>
  </si>
  <si>
    <t>Age Range</t>
  </si>
  <si>
    <t>2020 Males</t>
  </si>
  <si>
    <t>2030 Males</t>
  </si>
  <si>
    <t>2020 Females</t>
  </si>
  <si>
    <t>2030 Females</t>
  </si>
  <si>
    <t>75-79</t>
  </si>
  <si>
    <t>The Student's "Before" Version</t>
  </si>
  <si>
    <t>A mix of bars with lines.</t>
  </si>
  <si>
    <t>80+</t>
  </si>
  <si>
    <t>Left Placeholder</t>
  </si>
  <si>
    <t>Middle Placeholder</t>
  </si>
  <si>
    <t>Right Placeholder</t>
  </si>
  <si>
    <t>The Student's Magic Table</t>
  </si>
  <si>
    <t>Total</t>
  </si>
  <si>
    <t>Traditional version for a landscape Word doc</t>
  </si>
  <si>
    <t>Storytelling version for a landscape Word doc</t>
  </si>
  <si>
    <t>DepictDataStudio.com</t>
  </si>
  <si>
    <t>LinkedIn.com/in/AnnKEmery</t>
  </si>
  <si>
    <t>Data Training</t>
  </si>
  <si>
    <t>Courses.DepictDataStudio.com</t>
  </si>
  <si>
    <t>Private Workshops</t>
  </si>
  <si>
    <t>DepictDataStudio.com/Workshops</t>
  </si>
  <si>
    <t>Keynotes &amp; Conference Sessions</t>
  </si>
  <si>
    <t>DepictDataStudio.com/Keynotes</t>
  </si>
  <si>
    <t>Consulting</t>
  </si>
  <si>
    <t>DepictDataStudio.com/Consulting</t>
  </si>
  <si>
    <t>Age 65+</t>
  </si>
  <si>
    <t>65+ Males and Females %</t>
  </si>
  <si>
    <t>65+ Males vs Females #</t>
  </si>
  <si>
    <t>65+ Males and Females #</t>
  </si>
  <si>
    <t>All ages #</t>
  </si>
  <si>
    <t>Totals</t>
  </si>
  <si>
    <t>Order</t>
  </si>
  <si>
    <t>Based on this tutorial:</t>
  </si>
  <si>
    <t xml:space="preserve">https://excelnotes.com/how-to-make-a-population-pyramid-with-projection-lines/ </t>
  </si>
  <si>
    <t>Bare-Minimum Edits</t>
  </si>
  <si>
    <t>Or, these colors:</t>
  </si>
  <si>
    <t>Related Blog Post</t>
  </si>
  <si>
    <t>https://depictdatastudio.com/how-to-visualize-population-projections-with-small-multiples-population-pyramids</t>
  </si>
  <si>
    <t>Placeholder Left</t>
  </si>
  <si>
    <t>Placeholder Middle</t>
  </si>
  <si>
    <t>Placeholder Right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</si>
</sst>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6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  <font>
      <sz val="12"/>
      <name val="Montserrat"/>
      <scheme val="minor"/>
    </font>
    <font>
      <sz val="11"/>
      <name val="Montserrat"/>
      <scheme val="minor"/>
    </font>
    <font>
      <b/>
      <sz val="11"/>
      <color theme="4"/>
      <name val="Montserrat"/>
      <scheme val="minor"/>
    </font>
    <font>
      <b/>
      <sz val="11"/>
      <color theme="4"/>
      <name val="Montserrat"/>
      <family val="2"/>
      <scheme val="minor"/>
    </font>
    <font>
      <b/>
      <sz val="11"/>
      <color theme="5"/>
      <name val="Montserrat"/>
      <family val="2"/>
      <scheme val="minor"/>
    </font>
    <font>
      <b/>
      <sz val="11"/>
      <color theme="1"/>
      <name val="Montserrat"/>
      <scheme val="minor"/>
    </font>
    <font>
      <b/>
      <sz val="11"/>
      <color theme="5"/>
      <name val="Montserrat"/>
      <scheme val="minor"/>
    </font>
    <font>
      <sz val="8"/>
      <name val="Montserrat"/>
      <family val="2"/>
      <scheme val="minor"/>
    </font>
    <font>
      <b/>
      <sz val="11"/>
      <name val="Montserrat"/>
      <scheme val="minor"/>
    </font>
    <font>
      <sz val="11"/>
      <color theme="1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3">
    <xf numFmtId="0" fontId="0" fillId="0" borderId="0"/>
    <xf numFmtId="0" fontId="24" fillId="0" borderId="0" applyNumberFormat="0" applyAlignment="0" applyProtection="0"/>
    <xf numFmtId="0" fontId="25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1" applyNumberFormat="0" applyAlignment="0" applyProtection="0"/>
    <xf numFmtId="0" fontId="15" fillId="7" borderId="2" applyNumberFormat="0" applyAlignment="0" applyProtection="0"/>
    <xf numFmtId="0" fontId="16" fillId="7" borderId="1" applyNumberFormat="0" applyAlignment="0" applyProtection="0"/>
    <xf numFmtId="0" fontId="17" fillId="0" borderId="3" applyNumberFormat="0" applyFill="0" applyAlignment="0" applyProtection="0"/>
    <xf numFmtId="0" fontId="18" fillId="8" borderId="4" applyNumberFormat="0" applyAlignment="0" applyProtection="0"/>
    <xf numFmtId="0" fontId="19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8" fillId="0" borderId="0" applyNumberFormat="0" applyAlignment="0" applyProtection="0"/>
    <xf numFmtId="0" fontId="1" fillId="0" borderId="0"/>
    <xf numFmtId="0" fontId="21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4" fillId="0" borderId="0" xfId="1"/>
    <xf numFmtId="0" fontId="0" fillId="0" borderId="0" xfId="0" applyAlignment="1">
      <alignment horizontal="right"/>
    </xf>
    <xf numFmtId="0" fontId="0" fillId="0" borderId="0" xfId="0" quotePrefix="1"/>
    <xf numFmtId="0" fontId="23" fillId="0" borderId="0" xfId="5"/>
    <xf numFmtId="0" fontId="24" fillId="0" borderId="0" xfId="1" applyAlignment="1">
      <alignment horizontal="left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7" fillId="0" borderId="0" xfId="0" applyFont="1"/>
    <xf numFmtId="0" fontId="25" fillId="0" borderId="0" xfId="2"/>
    <xf numFmtId="0" fontId="6" fillId="2" borderId="0" xfId="0" applyFont="1" applyFill="1" applyAlignment="1">
      <alignment horizontal="right" wrapText="1"/>
    </xf>
    <xf numFmtId="0" fontId="0" fillId="0" borderId="0" xfId="0" applyAlignment="1">
      <alignment horizontal="center" vertical="center" wrapText="1"/>
    </xf>
    <xf numFmtId="0" fontId="0" fillId="2" borderId="0" xfId="0" quotePrefix="1" applyFill="1" applyAlignment="1">
      <alignment horizontal="right"/>
    </xf>
    <xf numFmtId="0" fontId="0" fillId="2" borderId="0" xfId="0" applyFill="1" applyAlignment="1">
      <alignment horizontal="right"/>
    </xf>
    <xf numFmtId="0" fontId="5" fillId="0" borderId="0" xfId="20"/>
    <xf numFmtId="0" fontId="1" fillId="0" borderId="0" xfId="22"/>
    <xf numFmtId="0" fontId="26" fillId="0" borderId="0" xfId="2" applyFont="1"/>
    <xf numFmtId="0" fontId="27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quotePrefix="1" applyAlignment="1">
      <alignment horizontal="center"/>
    </xf>
    <xf numFmtId="0" fontId="23" fillId="0" borderId="0" xfId="5" applyAlignment="1">
      <alignment horizontal="left"/>
    </xf>
    <xf numFmtId="0" fontId="0" fillId="0" borderId="0" xfId="0" applyAlignment="1">
      <alignment horizontal="left"/>
    </xf>
    <xf numFmtId="0" fontId="28" fillId="0" borderId="0" xfId="0" applyFont="1" applyAlignment="1">
      <alignment horizontal="left"/>
    </xf>
    <xf numFmtId="0" fontId="23" fillId="0" borderId="0" xfId="5" applyAlignment="1">
      <alignment horizontal="right"/>
    </xf>
    <xf numFmtId="0" fontId="24" fillId="0" borderId="0" xfId="1" applyAlignment="1">
      <alignment horizontal="right"/>
    </xf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31" fillId="0" borderId="0" xfId="0" applyFont="1"/>
    <xf numFmtId="164" fontId="0" fillId="0" borderId="0" xfId="31" applyNumberFormat="1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right" wrapText="1"/>
    </xf>
    <xf numFmtId="0" fontId="0" fillId="0" borderId="0" xfId="0" applyAlignment="1">
      <alignment wrapText="1"/>
    </xf>
    <xf numFmtId="164" fontId="0" fillId="0" borderId="0" xfId="0" applyNumberFormat="1"/>
    <xf numFmtId="164" fontId="31" fillId="0" borderId="0" xfId="0" applyNumberFormat="1" applyFont="1"/>
    <xf numFmtId="9" fontId="0" fillId="0" borderId="0" xfId="32" applyFont="1"/>
    <xf numFmtId="9" fontId="31" fillId="0" borderId="0" xfId="32" applyFont="1"/>
    <xf numFmtId="164" fontId="34" fillId="2" borderId="0" xfId="32" applyNumberFormat="1" applyFont="1" applyFill="1"/>
    <xf numFmtId="164" fontId="27" fillId="0" borderId="0" xfId="32" applyNumberFormat="1" applyFont="1" applyAlignment="1">
      <alignment wrapText="1"/>
    </xf>
    <xf numFmtId="164" fontId="27" fillId="0" borderId="0" xfId="32" applyNumberFormat="1" applyFont="1"/>
    <xf numFmtId="164" fontId="27" fillId="0" borderId="0" xfId="31" applyNumberFormat="1" applyFont="1"/>
    <xf numFmtId="164" fontId="27" fillId="0" borderId="0" xfId="32" applyNumberFormat="1" applyFont="1" applyFill="1" applyAlignment="1">
      <alignment wrapText="1"/>
    </xf>
    <xf numFmtId="164" fontId="34" fillId="0" borderId="0" xfId="32" applyNumberFormat="1" applyFont="1" applyFill="1"/>
    <xf numFmtId="164" fontId="27" fillId="0" borderId="0" xfId="31" applyNumberFormat="1" applyFont="1" applyFill="1"/>
    <xf numFmtId="164" fontId="27" fillId="0" borderId="0" xfId="32" applyNumberFormat="1" applyFont="1" applyFill="1"/>
    <xf numFmtId="0" fontId="35" fillId="0" borderId="0" xfId="0" applyFont="1"/>
    <xf numFmtId="164" fontId="35" fillId="0" borderId="0" xfId="0" applyNumberFormat="1" applyFont="1"/>
    <xf numFmtId="164" fontId="0" fillId="0" borderId="0" xfId="0" quotePrefix="1" applyNumberFormat="1"/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0" fontId="30" fillId="0" borderId="0" xfId="0" applyFont="1" applyAlignment="1">
      <alignment horizontal="center" wrapText="1"/>
    </xf>
  </cellXfs>
  <cellStyles count="33">
    <cellStyle name="Bad" xfId="9" builtinId="27" hidden="1"/>
    <cellStyle name="Calculation" xfId="13" builtinId="22" hidden="1"/>
    <cellStyle name="Check Cell" xfId="15" builtinId="23" hidden="1"/>
    <cellStyle name="Comma" xfId="31" builtinId="3"/>
    <cellStyle name="Explanatory Text" xfId="18" builtinId="53" hidden="1"/>
    <cellStyle name="Followed Hyperlink" xfId="6" builtinId="9" hidden="1"/>
    <cellStyle name="Good" xfId="8" builtinId="26" hidden="1"/>
    <cellStyle name="Heading 1" xfId="1" builtinId="16" customBuiltin="1"/>
    <cellStyle name="Heading 1 2" xfId="24" xr:uid="{13EBA550-4209-4C13-B869-ED9596F4A5A6}"/>
    <cellStyle name="Heading 1 3" xfId="21" xr:uid="{601B7DE6-2DAE-4D26-935A-52D5A0A9F582}"/>
    <cellStyle name="Heading 2" xfId="2" builtinId="17" customBuiltin="1"/>
    <cellStyle name="Heading 3" xfId="3" builtinId="18" hidden="1" customBuiltin="1"/>
    <cellStyle name="Heading 4" xfId="7" builtinId="19" hidden="1"/>
    <cellStyle name="Hyperlink" xfId="4" builtinId="8" hidden="1"/>
    <cellStyle name="Hyperlink" xfId="20" builtinId="8"/>
    <cellStyle name="Input" xfId="11" builtinId="20" hidden="1"/>
    <cellStyle name="Linked Cell" xfId="14" builtinId="24" hidden="1"/>
    <cellStyle name="Neutral" xfId="10" builtinId="28" hidden="1"/>
    <cellStyle name="Normal" xfId="0" builtinId="0"/>
    <cellStyle name="Normal 6" xfId="22" xr:uid="{5F0C2094-E1D5-43BE-9B2C-2AF0D31FE22F}"/>
    <cellStyle name="Note" xfId="17" builtinId="10" hidden="1"/>
    <cellStyle name="Output" xfId="12" builtinId="21" hidden="1"/>
    <cellStyle name="Percent" xfId="32" builtinId="5"/>
    <cellStyle name="style1626719321189" xfId="25" xr:uid="{3F901C09-A810-4990-AE82-4002D5EA3FBB}"/>
    <cellStyle name="style1626719321264" xfId="26" xr:uid="{290A6181-D5AF-4070-849B-AEF4016A6FC8}"/>
    <cellStyle name="style1626719328440" xfId="28" xr:uid="{7B6B531E-D6C8-4A01-AB68-F01D9A31E66E}"/>
    <cellStyle name="style1626719328521" xfId="27" xr:uid="{6699D7E2-2FAF-4216-8999-E9EC2E322C6D}"/>
    <cellStyle name="style1626719328596" xfId="29" xr:uid="{6523293F-006D-4B33-ABC1-91450A251A97}"/>
    <cellStyle name="style1626719328756" xfId="30" xr:uid="{6CE04BB1-C33F-4E2C-94DA-596B907C13C5}"/>
    <cellStyle name="Title" xfId="5" builtinId="15" customBuiltin="1"/>
    <cellStyle name="Title 2" xfId="23" xr:uid="{1A2592BB-0BF4-4278-A3E1-F226BC769030}"/>
    <cellStyle name="Total" xfId="19" builtinId="25" hidden="1"/>
    <cellStyle name="Warning Text" xfId="16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'Population Pyramids'!$B$76:$B$91</c:f>
              <c:numCache>
                <c:formatCode>General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B9-4E59-A6D6-658EC3246EA8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'Population Pyramids'!$C$76:$C$91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B9-4E59-A6D6-658EC3246EA8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'Population Pyramids'!$D$76:$D$91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B9-4E59-A6D6-658EC3246EA8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'Population Pyramids'!$E$76:$E$91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B9-4E59-A6D6-658EC3246EA8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'Population Pyramids'!$F$76:$F$91</c:f>
              <c:numCache>
                <c:formatCode>General</c:formatCode>
                <c:ptCount val="16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B9-4E59-A6D6-658EC3246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984864"/>
        <c:axId val="540985848"/>
      </c:barChart>
      <c:catAx>
        <c:axId val="540984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759674271485293E-2"/>
          <c:y val="3.7518136319916531E-2"/>
          <c:w val="0.9230695201561343"/>
          <c:h val="0.9347042489254062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4A89EF0-2D15-4610-BB68-CFBC88EF99A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0165-4044-B6CF-6E84DA55BC4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3E61000-A840-4E9F-9B43-AF17BC5824B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165-4044-B6CF-6E84DA55BC4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69FB984-26CA-4B12-B4BF-A1ABE5E67A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165-4044-B6CF-6E84DA55BC4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7E62B90-2798-447D-8150-A91A928FD2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165-4044-B6CF-6E84DA55BC4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7E185F4-3100-41F4-BD85-92CFCE2751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165-4044-B6CF-6E84DA55BC4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DBF21E2-4B86-431A-8BF6-0825A0437E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165-4044-B6CF-6E84DA55BC4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5FBCBC3-50F4-4A88-A8DA-A335A2DF7F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165-4044-B6CF-6E84DA55BC4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8367148-F795-4BE3-B33D-EB8FB39DE3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165-4044-B6CF-6E84DA55BC4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A791B10-C6E6-464B-9FE1-BD8E2BC42C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165-4044-B6CF-6E84DA55BC4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78100A3-B1DD-49DD-9747-51897D5899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165-4044-B6CF-6E84DA55BC4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271DB3E-5088-4FAE-A5E6-AC67F618F1E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165-4044-B6CF-6E84DA55BC4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61E6FDC-C823-406B-988B-5083CC5961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165-4044-B6CF-6E84DA55BC4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4EBFAC6-3918-4605-9017-4FF7DEF5D4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165-4044-B6CF-6E84DA55BC4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6F6FCD9-5640-4418-B87C-22322C256E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165-4044-B6CF-6E84DA55BC4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605DB11-3230-4849-8635-011020E001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165-4044-B6CF-6E84DA55BC4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A4317F8-C603-477E-9B25-09BAB4B36E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165-4044-B6CF-6E84DA55BC4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0165-4044-B6CF-6E84DA55BC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Pyramids'!$B$76:$B$92</c:f>
              <c:numCache>
                <c:formatCode>General</c:formatCode>
                <c:ptCount val="17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  <c:pt idx="16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Pyramids'!$C$76:$C$91</c15:f>
                <c15:dlblRangeCache>
                  <c:ptCount val="16"/>
                  <c:pt idx="0">
                    <c:v>0</c:v>
                  </c:pt>
                  <c:pt idx="1">
                    <c:v>1</c:v>
                  </c:pt>
                  <c:pt idx="2">
                    <c:v>6</c:v>
                  </c:pt>
                  <c:pt idx="3">
                    <c:v>11</c:v>
                  </c:pt>
                  <c:pt idx="4">
                    <c:v>25</c:v>
                  </c:pt>
                  <c:pt idx="5">
                    <c:v>25</c:v>
                  </c:pt>
                  <c:pt idx="6">
                    <c:v>27</c:v>
                  </c:pt>
                  <c:pt idx="7">
                    <c:v>31</c:v>
                  </c:pt>
                  <c:pt idx="8">
                    <c:v>17</c:v>
                  </c:pt>
                  <c:pt idx="9">
                    <c:v>26</c:v>
                  </c:pt>
                  <c:pt idx="10">
                    <c:v>30</c:v>
                  </c:pt>
                  <c:pt idx="11">
                    <c:v>34</c:v>
                  </c:pt>
                  <c:pt idx="12">
                    <c:v>23</c:v>
                  </c:pt>
                  <c:pt idx="13">
                    <c:v>17</c:v>
                  </c:pt>
                  <c:pt idx="14">
                    <c:v>16</c:v>
                  </c:pt>
                  <c:pt idx="15">
                    <c:v>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0165-4044-B6CF-6E84DA55BC4F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6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165-4044-B6CF-6E84DA55BC4F}"/>
              </c:ext>
            </c:extLst>
          </c:dPt>
          <c:dLbls>
            <c:dLbl>
              <c:idx val="16"/>
              <c:dLblPos val="in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65-4044-B6CF-6E84DA55BC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'Population Pyramids'!$C$76:$C$92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  <c:pt idx="16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165-4044-B6CF-6E84DA55BC4F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DDB4A9E-DBDF-4145-AFC0-991BD28586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0165-4044-B6CF-6E84DA55BC4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5CD7327-A12B-4A5B-9517-CD6D3EF8675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165-4044-B6CF-6E84DA55BC4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0EA861C-CA5B-421E-AAE3-DE1FB41ACD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165-4044-B6CF-6E84DA55BC4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6AC8083-25CB-4353-8813-77A553CE0B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165-4044-B6CF-6E84DA55BC4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BD4CAC8-13D5-4450-8123-F7861820533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0165-4044-B6CF-6E84DA55BC4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7A7B74A-BB44-4B73-86DB-6A562C17F0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0165-4044-B6CF-6E84DA55BC4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91369D3-C09F-4AA5-9AD7-36A926F110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165-4044-B6CF-6E84DA55BC4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844CDB6-C72D-4DFA-8DF4-1A8ECC6B64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0165-4044-B6CF-6E84DA55BC4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A7AAF21-BED9-4E79-B44D-41D3FE59A1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0165-4044-B6CF-6E84DA55BC4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7793E2F-A768-480D-875A-1E6E56621C4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0165-4044-B6CF-6E84DA55BC4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0F9FA3E-1DBF-421C-9F83-A7033F2FE5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0165-4044-B6CF-6E84DA55BC4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C61203F-B4A7-4426-AE54-0AA392047C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0165-4044-B6CF-6E84DA55BC4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5E112E9-375D-4D59-AA95-B12644E813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0165-4044-B6CF-6E84DA55BC4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0C7ED52-4A52-446F-B8D6-10B91C0933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0165-4044-B6CF-6E84DA55BC4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8DB4CA6C-1070-4765-8DB5-7DA172CD35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0165-4044-B6CF-6E84DA55BC4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48EF77CF-3678-4399-BABD-32A0DAE311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0165-4044-B6CF-6E84DA55BC4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5-0165-4044-B6CF-6E84DA55BC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Pyramids'!$D$76:$D$92</c:f>
              <c:numCache>
                <c:formatCode>General</c:formatCode>
                <c:ptCount val="17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Pyramids'!$A$76:$A$91</c15:f>
                <c15:dlblRangeCache>
                  <c:ptCount val="16"/>
                  <c:pt idx="0">
                    <c:v>0 - 4</c:v>
                  </c:pt>
                  <c:pt idx="1">
                    <c:v>5 - 9</c:v>
                  </c:pt>
                  <c:pt idx="2">
                    <c:v>10 - 14</c:v>
                  </c:pt>
                  <c:pt idx="3">
                    <c:v>15 - 19</c:v>
                  </c:pt>
                  <c:pt idx="4">
                    <c:v>20 - 24</c:v>
                  </c:pt>
                  <c:pt idx="5">
                    <c:v>25 - 29</c:v>
                  </c:pt>
                  <c:pt idx="6">
                    <c:v>30 - 34</c:v>
                  </c:pt>
                  <c:pt idx="7">
                    <c:v>35 - 39</c:v>
                  </c:pt>
                  <c:pt idx="8">
                    <c:v>40 - 44</c:v>
                  </c:pt>
                  <c:pt idx="9">
                    <c:v>45 - 49</c:v>
                  </c:pt>
                  <c:pt idx="10">
                    <c:v>50 - 54</c:v>
                  </c:pt>
                  <c:pt idx="11">
                    <c:v>55 - 59</c:v>
                  </c:pt>
                  <c:pt idx="12">
                    <c:v>60 - 64</c:v>
                  </c:pt>
                  <c:pt idx="13">
                    <c:v>65 - 69</c:v>
                  </c:pt>
                  <c:pt idx="14">
                    <c:v>70 - 74</c:v>
                  </c:pt>
                  <c:pt idx="15">
                    <c:v>75+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6-0165-4044-B6CF-6E84DA55BC4F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6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0165-4044-B6CF-6E84DA55BC4F}"/>
              </c:ext>
            </c:extLst>
          </c:dPt>
          <c:dLbls>
            <c:dLbl>
              <c:idx val="16"/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0165-4044-B6CF-6E84DA55BC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'Population Pyramids'!$E$76:$E$92</c:f>
              <c:numCache>
                <c:formatCode>General</c:formatCode>
                <c:ptCount val="17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  <c:pt idx="16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0165-4044-B6CF-6E84DA55BC4F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5673109-1CF2-47AE-BA7F-AE0B2E4965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0165-4044-B6CF-6E84DA55BC4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5261131-146C-4120-8BDE-10FD4ADFBF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0165-4044-B6CF-6E84DA55BC4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A54BDA5-8D2D-4124-BC49-A56DA5165E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0165-4044-B6CF-6E84DA55BC4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3FA108B-07D0-4A0B-8030-FEA408DC19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0165-4044-B6CF-6E84DA55BC4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9BBC321-11DA-46C8-A866-87F33B5B04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0165-4044-B6CF-6E84DA55BC4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73658A1-6002-494F-A8C3-56D7436739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0165-4044-B6CF-6E84DA55BC4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7F3A578-6553-4EF9-8DC8-D4E1BC696C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0165-4044-B6CF-6E84DA55BC4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6B127C0-C733-4FD4-A639-65B5EF18C8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0165-4044-B6CF-6E84DA55BC4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B9E405D-0905-4D21-941F-64DEA769C9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0165-4044-B6CF-6E84DA55BC4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B970744-6513-4998-A536-23D88C26CED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0165-4044-B6CF-6E84DA55BC4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BBC6E1B-D5B6-4C31-9B36-4FCBB564F0D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0165-4044-B6CF-6E84DA55BC4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2733361-E187-4D8A-8750-144DBD7015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0165-4044-B6CF-6E84DA55BC4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DDBD30F-571D-49BD-80CE-7638BCA6B72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0165-4044-B6CF-6E84DA55BC4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E70400E-2424-45FC-92E1-4535CF8BD0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0165-4044-B6CF-6E84DA55BC4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C5B32D5-FFF8-4271-862D-68566736DA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0165-4044-B6CF-6E84DA55BC4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18F7A37-A8E2-414C-8ECC-A2495085C8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0165-4044-B6CF-6E84DA55BC4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3A-0165-4044-B6CF-6E84DA55BC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Pyramids'!$F$76:$F$92</c:f>
              <c:numCache>
                <c:formatCode>General</c:formatCode>
                <c:ptCount val="17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  <c:pt idx="16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Pyramids'!$E$76:$E$91</c15:f>
                <c15:dlblRangeCache>
                  <c:ptCount val="16"/>
                  <c:pt idx="0">
                    <c:v>2</c:v>
                  </c:pt>
                  <c:pt idx="1">
                    <c:v>3</c:v>
                  </c:pt>
                  <c:pt idx="2">
                    <c:v>6</c:v>
                  </c:pt>
                  <c:pt idx="3">
                    <c:v>5</c:v>
                  </c:pt>
                  <c:pt idx="4">
                    <c:v>8</c:v>
                  </c:pt>
                  <c:pt idx="5">
                    <c:v>12</c:v>
                  </c:pt>
                  <c:pt idx="6">
                    <c:v>8</c:v>
                  </c:pt>
                  <c:pt idx="7">
                    <c:v>11</c:v>
                  </c:pt>
                  <c:pt idx="8">
                    <c:v>7</c:v>
                  </c:pt>
                  <c:pt idx="9">
                    <c:v>8</c:v>
                  </c:pt>
                  <c:pt idx="10">
                    <c:v>15</c:v>
                  </c:pt>
                  <c:pt idx="11">
                    <c:v>16</c:v>
                  </c:pt>
                  <c:pt idx="12">
                    <c:v>16</c:v>
                  </c:pt>
                  <c:pt idx="13">
                    <c:v>14</c:v>
                  </c:pt>
                  <c:pt idx="14">
                    <c:v>9</c:v>
                  </c:pt>
                  <c:pt idx="15">
                    <c:v>13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B-0165-4044-B6CF-6E84DA55B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540984864"/>
        <c:axId val="540985848"/>
      </c:barChart>
      <c:catAx>
        <c:axId val="540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6899246017820297E-2"/>
          <c:y val="0.18003429936466522"/>
          <c:w val="0.96620150796435944"/>
          <c:h val="0.7901687427400012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'Variation - Small Multiples'!$B$154</c:f>
              <c:strCache>
                <c:ptCount val="1"/>
                <c:pt idx="0">
                  <c:v>Left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Multiples'!$B$155:$B$172</c:f>
              <c:numCache>
                <c:formatCode>_(* #,##0_);_(* \(#,##0\);_(* "-"??_);_(@_)</c:formatCode>
                <c:ptCount val="18"/>
                <c:pt idx="0">
                  <c:v>37240.800000000003</c:v>
                </c:pt>
                <c:pt idx="1">
                  <c:v>36700.800000000003</c:v>
                </c:pt>
                <c:pt idx="2">
                  <c:v>36001.599999999999</c:v>
                </c:pt>
                <c:pt idx="3">
                  <c:v>29705.599999999999</c:v>
                </c:pt>
                <c:pt idx="4">
                  <c:v>30500</c:v>
                </c:pt>
                <c:pt idx="5">
                  <c:v>27076</c:v>
                </c:pt>
                <c:pt idx="6">
                  <c:v>30676.799999999999</c:v>
                </c:pt>
                <c:pt idx="7">
                  <c:v>31965.599999999999</c:v>
                </c:pt>
                <c:pt idx="8">
                  <c:v>26689.599999999999</c:v>
                </c:pt>
                <c:pt idx="9">
                  <c:v>21500</c:v>
                </c:pt>
                <c:pt idx="10">
                  <c:v>20505.599999999999</c:v>
                </c:pt>
                <c:pt idx="11">
                  <c:v>23948</c:v>
                </c:pt>
                <c:pt idx="12">
                  <c:v>22658.399999999998</c:v>
                </c:pt>
                <c:pt idx="13">
                  <c:v>21928</c:v>
                </c:pt>
                <c:pt idx="14">
                  <c:v>29173.599999999999</c:v>
                </c:pt>
                <c:pt idx="15">
                  <c:v>31522.399999999998</c:v>
                </c:pt>
                <c:pt idx="16">
                  <c:v>36933.599999999999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56-45F9-8F84-2FD690ACDF37}"/>
            </c:ext>
          </c:extLst>
        </c:ser>
        <c:ser>
          <c:idx val="1"/>
          <c:order val="1"/>
          <c:tx>
            <c:strRef>
              <c:f>'Variation - Small Multiples'!$C$154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ADB-4A60-A045-BF9CC1135545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DB-4A60-A045-BF9CC1135545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DB-4A60-A045-BF9CC1135545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ADB-4A60-A045-BF9CC1135545}"/>
                </c:ext>
              </c:extLst>
            </c:dLbl>
            <c:dLbl>
              <c:idx val="1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ADB-4A60-A045-BF9CC1135545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ADB-4A60-A045-BF9CC11355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Multiples'!$C$155:$C$172</c:f>
              <c:numCache>
                <c:formatCode>_(* #,##0_);_(* \(#,##0\);_(* "-"??_);_(@_)</c:formatCode>
                <c:ptCount val="18"/>
                <c:pt idx="0">
                  <c:v>12759.2</c:v>
                </c:pt>
                <c:pt idx="1">
                  <c:v>13299.2</c:v>
                </c:pt>
                <c:pt idx="2">
                  <c:v>13998.400000000001</c:v>
                </c:pt>
                <c:pt idx="3">
                  <c:v>20294.400000000001</c:v>
                </c:pt>
                <c:pt idx="4">
                  <c:v>19500</c:v>
                </c:pt>
                <c:pt idx="5">
                  <c:v>22924</c:v>
                </c:pt>
                <c:pt idx="6">
                  <c:v>19323.2</c:v>
                </c:pt>
                <c:pt idx="7">
                  <c:v>18034.400000000001</c:v>
                </c:pt>
                <c:pt idx="8">
                  <c:v>23310.400000000001</c:v>
                </c:pt>
                <c:pt idx="9">
                  <c:v>28500</c:v>
                </c:pt>
                <c:pt idx="10">
                  <c:v>29494.400000000001</c:v>
                </c:pt>
                <c:pt idx="11">
                  <c:v>26052</c:v>
                </c:pt>
                <c:pt idx="12">
                  <c:v>27341.600000000002</c:v>
                </c:pt>
                <c:pt idx="13">
                  <c:v>28072</c:v>
                </c:pt>
                <c:pt idx="14">
                  <c:v>20826.400000000001</c:v>
                </c:pt>
                <c:pt idx="15">
                  <c:v>18477.600000000002</c:v>
                </c:pt>
                <c:pt idx="16">
                  <c:v>13066.400000000001</c:v>
                </c:pt>
                <c:pt idx="17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56-45F9-8F84-2FD690ACDF37}"/>
            </c:ext>
          </c:extLst>
        </c:ser>
        <c:ser>
          <c:idx val="2"/>
          <c:order val="2"/>
          <c:tx>
            <c:strRef>
              <c:f>'Variation - Small Multiples'!$D$154</c:f>
              <c:strCache>
                <c:ptCount val="1"/>
                <c:pt idx="0">
                  <c:v>Middle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3B9F81D-2285-4CC9-8EE5-0F14764784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656-45F9-8F84-2FD690ACDF3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4C0A5C3-2037-4F48-AAF9-5A496B371B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656-45F9-8F84-2FD690ACDF3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AD413CF-496A-456B-A990-CB123C2B5B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656-45F9-8F84-2FD690ACDF3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01AC685-2F3E-4CE7-8D82-0DA08DE9E24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656-45F9-8F84-2FD690ACDF3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912B923-BE7E-41E7-A9D9-3A4155D5094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656-45F9-8F84-2FD690ACDF3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8F16DCC-C70E-4C41-9705-0E3248CACA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656-45F9-8F84-2FD690ACDF3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0DA7D71-4857-4425-91F2-BC1CA7587E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656-45F9-8F84-2FD690ACDF3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EEAB869-06AD-4C83-AA3C-F7B8134BDA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656-45F9-8F84-2FD690ACDF3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C509C47-DCAF-4B70-9A99-5FAA6CA76B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656-45F9-8F84-2FD690ACDF3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B53A938-D22F-41C5-9D3E-BDE084D630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656-45F9-8F84-2FD690ACDF3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BB6FDC7-BBFF-46DF-8342-C7E6E7EB1C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656-45F9-8F84-2FD690ACDF3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58AD266-00D0-40F8-8E61-DC27B018EC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656-45F9-8F84-2FD690ACDF3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955EFAB-F101-44E1-A59C-48402BAE0D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656-45F9-8F84-2FD690ACDF3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15E1889-C9E5-432A-9E1C-8657B85EC2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656-45F9-8F84-2FD690ACDF3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82F6A8E-1DA8-474C-9F30-D9CD8EE63B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61F-4ABD-9634-7E25573BD4E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CEA7DD78-542A-44AD-AE27-DDB41813452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61F-4ABD-9634-7E25573BD4E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91F220C-4CF8-47D0-86C2-1CDD1CB8679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61F-4ABD-9634-7E25573BD4E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3C18D88-3EF9-4A09-9B17-C76F9D4D55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ADB-4A60-A045-BF9CC11355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Multiples'!$D$155:$D$172</c:f>
              <c:numCache>
                <c:formatCode>_(* #,##0_);_(* \(#,##0\);_(* "-"??_);_(@_)</c:formatCode>
                <c:ptCount val="18"/>
                <c:pt idx="0">
                  <c:v>20000</c:v>
                </c:pt>
                <c:pt idx="1">
                  <c:v>20000</c:v>
                </c:pt>
                <c:pt idx="2">
                  <c:v>20000</c:v>
                </c:pt>
                <c:pt idx="3">
                  <c:v>20000</c:v>
                </c:pt>
                <c:pt idx="4">
                  <c:v>20000</c:v>
                </c:pt>
                <c:pt idx="5">
                  <c:v>20000</c:v>
                </c:pt>
                <c:pt idx="6">
                  <c:v>20000</c:v>
                </c:pt>
                <c:pt idx="7">
                  <c:v>20000</c:v>
                </c:pt>
                <c:pt idx="8">
                  <c:v>20000</c:v>
                </c:pt>
                <c:pt idx="9">
                  <c:v>20000</c:v>
                </c:pt>
                <c:pt idx="10">
                  <c:v>20000</c:v>
                </c:pt>
                <c:pt idx="11">
                  <c:v>20000</c:v>
                </c:pt>
                <c:pt idx="12">
                  <c:v>20000</c:v>
                </c:pt>
                <c:pt idx="13">
                  <c:v>20000</c:v>
                </c:pt>
                <c:pt idx="14">
                  <c:v>20000</c:v>
                </c:pt>
                <c:pt idx="15">
                  <c:v>20000</c:v>
                </c:pt>
                <c:pt idx="16">
                  <c:v>20000</c:v>
                </c:pt>
                <c:pt idx="17">
                  <c:v>20000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'Variation - Small Multiples'!$A$155:$A$172</c15:f>
                <c15:dlblRangeCache>
                  <c:ptCount val="18"/>
                  <c:pt idx="0">
                    <c:v>0-4</c:v>
                  </c:pt>
                  <c:pt idx="1">
                    <c:v>5-9</c:v>
                  </c:pt>
                  <c:pt idx="2">
                    <c:v>10-14</c:v>
                  </c:pt>
                  <c:pt idx="3">
                    <c:v>15-19</c:v>
                  </c:pt>
                  <c:pt idx="4">
                    <c:v>20-24</c:v>
                  </c:pt>
                  <c:pt idx="5">
                    <c:v>25-29</c:v>
                  </c:pt>
                  <c:pt idx="6">
                    <c:v>30-34</c:v>
                  </c:pt>
                  <c:pt idx="7">
                    <c:v>35-39</c:v>
                  </c:pt>
                  <c:pt idx="8">
                    <c:v>40-44</c:v>
                  </c:pt>
                  <c:pt idx="9">
                    <c:v>45-49</c:v>
                  </c:pt>
                  <c:pt idx="10">
                    <c:v>50-54</c:v>
                  </c:pt>
                  <c:pt idx="11">
                    <c:v>55-59</c:v>
                  </c:pt>
                  <c:pt idx="12">
                    <c:v>60-64</c:v>
                  </c:pt>
                  <c:pt idx="13">
                    <c:v>65-69</c:v>
                  </c:pt>
                  <c:pt idx="14">
                    <c:v>70-74</c:v>
                  </c:pt>
                  <c:pt idx="15">
                    <c:v>75-79</c:v>
                  </c:pt>
                  <c:pt idx="16">
                    <c:v>80+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3656-45F9-8F84-2FD690ACDF37}"/>
            </c:ext>
          </c:extLst>
        </c:ser>
        <c:ser>
          <c:idx val="3"/>
          <c:order val="3"/>
          <c:tx>
            <c:strRef>
              <c:f>'Variation - Small Multiples'!$E$154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DB-4A60-A045-BF9CC1135545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ADB-4A60-A045-BF9CC1135545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B-4A60-A045-BF9CC11355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Multiples'!$E$155:$E$172</c:f>
              <c:numCache>
                <c:formatCode>_(* #,##0_);_(* \(#,##0\);_(* "-"??_);_(@_)</c:formatCode>
                <c:ptCount val="18"/>
                <c:pt idx="0">
                  <c:v>11480</c:v>
                </c:pt>
                <c:pt idx="1">
                  <c:v>15504.800000000001</c:v>
                </c:pt>
                <c:pt idx="2">
                  <c:v>15617.6</c:v>
                </c:pt>
                <c:pt idx="3">
                  <c:v>18588</c:v>
                </c:pt>
                <c:pt idx="4">
                  <c:v>16704</c:v>
                </c:pt>
                <c:pt idx="5">
                  <c:v>22100</c:v>
                </c:pt>
                <c:pt idx="6">
                  <c:v>20911.2</c:v>
                </c:pt>
                <c:pt idx="7">
                  <c:v>22292</c:v>
                </c:pt>
                <c:pt idx="8">
                  <c:v>21104</c:v>
                </c:pt>
                <c:pt idx="9">
                  <c:v>30864.800000000003</c:v>
                </c:pt>
                <c:pt idx="10">
                  <c:v>25033.600000000002</c:v>
                </c:pt>
                <c:pt idx="11">
                  <c:v>25685.600000000002</c:v>
                </c:pt>
                <c:pt idx="12">
                  <c:v>26212</c:v>
                </c:pt>
                <c:pt idx="13">
                  <c:v>28410.400000000001</c:v>
                </c:pt>
                <c:pt idx="14">
                  <c:v>17939.2</c:v>
                </c:pt>
                <c:pt idx="15">
                  <c:v>21420.800000000003</c:v>
                </c:pt>
                <c:pt idx="16">
                  <c:v>15630.400000000001</c:v>
                </c:pt>
                <c:pt idx="17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56-45F9-8F84-2FD690ACDF37}"/>
            </c:ext>
          </c:extLst>
        </c:ser>
        <c:ser>
          <c:idx val="4"/>
          <c:order val="4"/>
          <c:tx>
            <c:strRef>
              <c:f>'Variation - Small Multiples'!$F$154</c:f>
              <c:strCache>
                <c:ptCount val="1"/>
                <c:pt idx="0">
                  <c:v>Right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Multiples'!$F$155:$F$172</c:f>
              <c:numCache>
                <c:formatCode>_(* #,##0_);_(* \(#,##0\);_(* "-"??_);_(@_)</c:formatCode>
                <c:ptCount val="18"/>
                <c:pt idx="0">
                  <c:v>38520</c:v>
                </c:pt>
                <c:pt idx="1">
                  <c:v>34495.199999999997</c:v>
                </c:pt>
                <c:pt idx="2">
                  <c:v>34382.400000000001</c:v>
                </c:pt>
                <c:pt idx="3">
                  <c:v>31412</c:v>
                </c:pt>
                <c:pt idx="4">
                  <c:v>33296</c:v>
                </c:pt>
                <c:pt idx="5">
                  <c:v>27900</c:v>
                </c:pt>
                <c:pt idx="6">
                  <c:v>29088.799999999999</c:v>
                </c:pt>
                <c:pt idx="7">
                  <c:v>27708</c:v>
                </c:pt>
                <c:pt idx="8">
                  <c:v>28896</c:v>
                </c:pt>
                <c:pt idx="9">
                  <c:v>19135.199999999997</c:v>
                </c:pt>
                <c:pt idx="10">
                  <c:v>24966.399999999998</c:v>
                </c:pt>
                <c:pt idx="11">
                  <c:v>24314.399999999998</c:v>
                </c:pt>
                <c:pt idx="12">
                  <c:v>23788</c:v>
                </c:pt>
                <c:pt idx="13">
                  <c:v>21589.599999999999</c:v>
                </c:pt>
                <c:pt idx="14">
                  <c:v>32060.799999999999</c:v>
                </c:pt>
                <c:pt idx="15">
                  <c:v>28579.199999999997</c:v>
                </c:pt>
                <c:pt idx="16">
                  <c:v>34369.599999999999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56-45F9-8F84-2FD690ACDF37}"/>
            </c:ext>
          </c:extLst>
        </c:ser>
        <c:ser>
          <c:idx val="5"/>
          <c:order val="5"/>
          <c:tx>
            <c:strRef>
              <c:f>'Variation - Small Multiples'!$G$154</c:f>
              <c:strCache>
                <c:ptCount val="1"/>
                <c:pt idx="0">
                  <c:v>Left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Multiples'!$G$155:$G$172</c:f>
              <c:numCache>
                <c:formatCode>_(* #,##0_);_(* \(#,##0\);_(* "-"??_);_(@_)</c:formatCode>
                <c:ptCount val="18"/>
                <c:pt idx="0">
                  <c:v>33861.25</c:v>
                </c:pt>
                <c:pt idx="1">
                  <c:v>32186.25</c:v>
                </c:pt>
                <c:pt idx="2">
                  <c:v>28885</c:v>
                </c:pt>
                <c:pt idx="3">
                  <c:v>20843.75</c:v>
                </c:pt>
                <c:pt idx="4">
                  <c:v>20830</c:v>
                </c:pt>
                <c:pt idx="5">
                  <c:v>22762.5</c:v>
                </c:pt>
                <c:pt idx="6">
                  <c:v>17140</c:v>
                </c:pt>
                <c:pt idx="7">
                  <c:v>17861.25</c:v>
                </c:pt>
                <c:pt idx="8">
                  <c:v>24040</c:v>
                </c:pt>
                <c:pt idx="9">
                  <c:v>2482.5</c:v>
                </c:pt>
                <c:pt idx="10">
                  <c:v>3847.5</c:v>
                </c:pt>
                <c:pt idx="11">
                  <c:v>7706.25</c:v>
                </c:pt>
                <c:pt idx="12">
                  <c:v>11898.75</c:v>
                </c:pt>
                <c:pt idx="13">
                  <c:v>958.75</c:v>
                </c:pt>
                <c:pt idx="14">
                  <c:v>6618.75</c:v>
                </c:pt>
                <c:pt idx="15">
                  <c:v>7930</c:v>
                </c:pt>
                <c:pt idx="16">
                  <c:v>25893.75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656-45F9-8F84-2FD690ACDF37}"/>
            </c:ext>
          </c:extLst>
        </c:ser>
        <c:ser>
          <c:idx val="6"/>
          <c:order val="6"/>
          <c:tx>
            <c:strRef>
              <c:f>'Variation - Small Multiples'!$H$154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ADB-4A60-A045-BF9CC1135545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B-4A60-A045-BF9CC1135545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DB-4A60-A045-BF9CC1135545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ADB-4A60-A045-BF9CC11355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Multiples'!$H$155:$H$172</c:f>
              <c:numCache>
                <c:formatCode>_(* #,##0_);_(* \(#,##0\);_(* "-"??_);_(@_)</c:formatCode>
                <c:ptCount val="18"/>
                <c:pt idx="0">
                  <c:v>16138.75</c:v>
                </c:pt>
                <c:pt idx="1">
                  <c:v>17813.75</c:v>
                </c:pt>
                <c:pt idx="2">
                  <c:v>21115</c:v>
                </c:pt>
                <c:pt idx="3">
                  <c:v>29156.25</c:v>
                </c:pt>
                <c:pt idx="4">
                  <c:v>29170</c:v>
                </c:pt>
                <c:pt idx="5">
                  <c:v>27237.5</c:v>
                </c:pt>
                <c:pt idx="6">
                  <c:v>32860</c:v>
                </c:pt>
                <c:pt idx="7">
                  <c:v>32138.75</c:v>
                </c:pt>
                <c:pt idx="8">
                  <c:v>25960</c:v>
                </c:pt>
                <c:pt idx="9">
                  <c:v>47517.5</c:v>
                </c:pt>
                <c:pt idx="10">
                  <c:v>46152.5</c:v>
                </c:pt>
                <c:pt idx="11">
                  <c:v>42293.75</c:v>
                </c:pt>
                <c:pt idx="12">
                  <c:v>38101.25</c:v>
                </c:pt>
                <c:pt idx="13">
                  <c:v>49041.25</c:v>
                </c:pt>
                <c:pt idx="14">
                  <c:v>43381.25</c:v>
                </c:pt>
                <c:pt idx="15">
                  <c:v>42070</c:v>
                </c:pt>
                <c:pt idx="16">
                  <c:v>24106.25</c:v>
                </c:pt>
                <c:pt idx="17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656-45F9-8F84-2FD690ACDF37}"/>
            </c:ext>
          </c:extLst>
        </c:ser>
        <c:ser>
          <c:idx val="7"/>
          <c:order val="7"/>
          <c:tx>
            <c:strRef>
              <c:f>'Variation - Small Multiples'!$I$154</c:f>
              <c:strCache>
                <c:ptCount val="1"/>
                <c:pt idx="0">
                  <c:v>Middle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701E055-26CD-4F98-9FB4-73E16DE8DC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656-45F9-8F84-2FD690ACDF3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F2E58C-A427-48C6-BCE0-44A1E1DABAB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3656-45F9-8F84-2FD690ACDF3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B8C7622-DE64-4382-98F7-FF866C7139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3656-45F9-8F84-2FD690ACDF3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05D8580-644B-4411-AB22-F133431E3BD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656-45F9-8F84-2FD690ACDF3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FB08E20-A68A-4771-BAEC-C5AFED0B57C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3656-45F9-8F84-2FD690ACDF3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D8165B7-720F-487A-B556-4A903EFB9C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3656-45F9-8F84-2FD690ACDF3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37EADA4-A15F-479A-B1DF-D13B8B8C3A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3656-45F9-8F84-2FD690ACDF3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10A63C0-F234-452F-AB7F-91694052DC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3656-45F9-8F84-2FD690ACDF3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CE9CFF1-B9BB-4B4B-B61C-ABA3796B47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3656-45F9-8F84-2FD690ACDF3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2A901A5-F82C-4AAA-BD1A-FEB101B8C3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3656-45F9-8F84-2FD690ACDF3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79FC65C-3DDE-4E61-9E04-5653912EF0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3656-45F9-8F84-2FD690ACDF3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1DD6117-FDFA-4D68-A10A-8026F7CDE8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3656-45F9-8F84-2FD690ACDF3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02E6B612-8F52-4AB0-9610-5987DD19FF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3656-45F9-8F84-2FD690ACDF3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4EED73D-F688-44E3-834E-8F81DC655E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3656-45F9-8F84-2FD690ACDF3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25DDDE4-6EAD-43A9-979B-58AF40CCF6D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61F-4ABD-9634-7E25573BD4E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5AAC670-9D30-4AB3-850B-475DF166C1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61F-4ABD-9634-7E25573BD4E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90D28CBE-6DEF-4834-BD87-AFCA66000B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61F-4ABD-9634-7E25573BD4EA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129E6D9-4D58-4F3E-B971-94AF6155B4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ADB-4A60-A045-BF9CC11355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Multiples'!$I$155:$I$172</c:f>
              <c:numCache>
                <c:formatCode>_(* #,##0_);_(* \(#,##0\);_(* "-"??_);_(@_)</c:formatCode>
                <c:ptCount val="18"/>
                <c:pt idx="0">
                  <c:v>20000</c:v>
                </c:pt>
                <c:pt idx="1">
                  <c:v>20000</c:v>
                </c:pt>
                <c:pt idx="2">
                  <c:v>20000</c:v>
                </c:pt>
                <c:pt idx="3">
                  <c:v>20000</c:v>
                </c:pt>
                <c:pt idx="4">
                  <c:v>20000</c:v>
                </c:pt>
                <c:pt idx="5">
                  <c:v>20000</c:v>
                </c:pt>
                <c:pt idx="6">
                  <c:v>20000</c:v>
                </c:pt>
                <c:pt idx="7">
                  <c:v>20000</c:v>
                </c:pt>
                <c:pt idx="8">
                  <c:v>20000</c:v>
                </c:pt>
                <c:pt idx="9">
                  <c:v>20000</c:v>
                </c:pt>
                <c:pt idx="10">
                  <c:v>20000</c:v>
                </c:pt>
                <c:pt idx="11">
                  <c:v>20000</c:v>
                </c:pt>
                <c:pt idx="12">
                  <c:v>20000</c:v>
                </c:pt>
                <c:pt idx="13">
                  <c:v>20000</c:v>
                </c:pt>
                <c:pt idx="14">
                  <c:v>20000</c:v>
                </c:pt>
                <c:pt idx="15">
                  <c:v>20000</c:v>
                </c:pt>
                <c:pt idx="16">
                  <c:v>20000</c:v>
                </c:pt>
                <c:pt idx="17">
                  <c:v>20000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'Variation - Small Multiples'!$A$155:$A$172</c15:f>
                <c15:dlblRangeCache>
                  <c:ptCount val="18"/>
                  <c:pt idx="0">
                    <c:v>0-4</c:v>
                  </c:pt>
                  <c:pt idx="1">
                    <c:v>5-9</c:v>
                  </c:pt>
                  <c:pt idx="2">
                    <c:v>10-14</c:v>
                  </c:pt>
                  <c:pt idx="3">
                    <c:v>15-19</c:v>
                  </c:pt>
                  <c:pt idx="4">
                    <c:v>20-24</c:v>
                  </c:pt>
                  <c:pt idx="5">
                    <c:v>25-29</c:v>
                  </c:pt>
                  <c:pt idx="6">
                    <c:v>30-34</c:v>
                  </c:pt>
                  <c:pt idx="7">
                    <c:v>35-39</c:v>
                  </c:pt>
                  <c:pt idx="8">
                    <c:v>40-44</c:v>
                  </c:pt>
                  <c:pt idx="9">
                    <c:v>45-49</c:v>
                  </c:pt>
                  <c:pt idx="10">
                    <c:v>50-54</c:v>
                  </c:pt>
                  <c:pt idx="11">
                    <c:v>55-59</c:v>
                  </c:pt>
                  <c:pt idx="12">
                    <c:v>60-64</c:v>
                  </c:pt>
                  <c:pt idx="13">
                    <c:v>65-69</c:v>
                  </c:pt>
                  <c:pt idx="14">
                    <c:v>70-74</c:v>
                  </c:pt>
                  <c:pt idx="15">
                    <c:v>75-79</c:v>
                  </c:pt>
                  <c:pt idx="16">
                    <c:v>80+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7-3656-45F9-8F84-2FD690ACDF37}"/>
            </c:ext>
          </c:extLst>
        </c:ser>
        <c:ser>
          <c:idx val="8"/>
          <c:order val="8"/>
          <c:tx>
            <c:strRef>
              <c:f>'Variation - Small Multiples'!$J$154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DB-4A60-A045-BF9CC1135545}"/>
              </c:ext>
            </c:extLst>
          </c:dPt>
          <c:dLbls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B-4A60-A045-BF9CC11355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Multiples'!$J$155:$J$172</c:f>
              <c:numCache>
                <c:formatCode>_(* #,##0_);_(* \(#,##0\);_(* "-"??_);_(@_)</c:formatCode>
                <c:ptCount val="18"/>
                <c:pt idx="0">
                  <c:v>17892.5</c:v>
                </c:pt>
                <c:pt idx="1">
                  <c:v>20111.25</c:v>
                </c:pt>
                <c:pt idx="2">
                  <c:v>19167.5</c:v>
                </c:pt>
                <c:pt idx="3">
                  <c:v>29947.5</c:v>
                </c:pt>
                <c:pt idx="4">
                  <c:v>32203.75</c:v>
                </c:pt>
                <c:pt idx="5">
                  <c:v>35282.5</c:v>
                </c:pt>
                <c:pt idx="6">
                  <c:v>30912.5</c:v>
                </c:pt>
                <c:pt idx="7">
                  <c:v>27260</c:v>
                </c:pt>
                <c:pt idx="8">
                  <c:v>36357.5</c:v>
                </c:pt>
                <c:pt idx="9">
                  <c:v>42581.25</c:v>
                </c:pt>
                <c:pt idx="10">
                  <c:v>42892.5</c:v>
                </c:pt>
                <c:pt idx="11">
                  <c:v>44886.25</c:v>
                </c:pt>
                <c:pt idx="12">
                  <c:v>46638.75</c:v>
                </c:pt>
                <c:pt idx="13">
                  <c:v>48910</c:v>
                </c:pt>
                <c:pt idx="14">
                  <c:v>43723.75</c:v>
                </c:pt>
                <c:pt idx="15">
                  <c:v>39965</c:v>
                </c:pt>
                <c:pt idx="16">
                  <c:v>29567.5</c:v>
                </c:pt>
                <c:pt idx="17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656-45F9-8F84-2FD690ACDF37}"/>
            </c:ext>
          </c:extLst>
        </c:ser>
        <c:ser>
          <c:idx val="9"/>
          <c:order val="9"/>
          <c:tx>
            <c:strRef>
              <c:f>'Variation - Small Multiples'!$K$154</c:f>
              <c:strCache>
                <c:ptCount val="1"/>
                <c:pt idx="0">
                  <c:v>Right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'Variation - Small Multiples'!$A$155:$A$171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Multiples'!$K$155:$K$172</c:f>
              <c:numCache>
                <c:formatCode>_(* #,##0_);_(* \(#,##0\);_(* "-"??_);_(@_)</c:formatCode>
                <c:ptCount val="18"/>
                <c:pt idx="0">
                  <c:v>32107.5</c:v>
                </c:pt>
                <c:pt idx="1">
                  <c:v>29888.75</c:v>
                </c:pt>
                <c:pt idx="2">
                  <c:v>30832.5</c:v>
                </c:pt>
                <c:pt idx="3">
                  <c:v>20052.5</c:v>
                </c:pt>
                <c:pt idx="4">
                  <c:v>17796.25</c:v>
                </c:pt>
                <c:pt idx="5">
                  <c:v>14717.5</c:v>
                </c:pt>
                <c:pt idx="6">
                  <c:v>19087.5</c:v>
                </c:pt>
                <c:pt idx="7">
                  <c:v>22740</c:v>
                </c:pt>
                <c:pt idx="8">
                  <c:v>13642.5</c:v>
                </c:pt>
                <c:pt idx="9">
                  <c:v>7418.75</c:v>
                </c:pt>
                <c:pt idx="10">
                  <c:v>7107.5</c:v>
                </c:pt>
                <c:pt idx="11">
                  <c:v>5113.75</c:v>
                </c:pt>
                <c:pt idx="12">
                  <c:v>3361.25</c:v>
                </c:pt>
                <c:pt idx="13">
                  <c:v>1090</c:v>
                </c:pt>
                <c:pt idx="14">
                  <c:v>6276.25</c:v>
                </c:pt>
                <c:pt idx="15">
                  <c:v>10035</c:v>
                </c:pt>
                <c:pt idx="16">
                  <c:v>20432.5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656-45F9-8F84-2FD690ACD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322506383"/>
        <c:axId val="1647118015"/>
      </c:barChart>
      <c:catAx>
        <c:axId val="1322506383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647118015"/>
        <c:crosses val="autoZero"/>
        <c:auto val="1"/>
        <c:lblAlgn val="ctr"/>
        <c:lblOffset val="100"/>
        <c:noMultiLvlLbl val="0"/>
      </c:catAx>
      <c:valAx>
        <c:axId val="1647118015"/>
        <c:scaling>
          <c:orientation val="minMax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1322506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bg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992782152230967E-3"/>
          <c:y val="0.19201860408234442"/>
          <c:w val="0.98981266404199475"/>
          <c:h val="0.778184403416586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'Variation - Small Multiples'!$B$212</c:f>
              <c:strCache>
                <c:ptCount val="1"/>
                <c:pt idx="0">
                  <c:v>Left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'Variation - Small Multiples'!$B$213:$B$230</c:f>
              <c:numCache>
                <c:formatCode>_(* #,##0_);_(* \(#,##0\);_(* "-"??_);_(@_)</c:formatCode>
                <c:ptCount val="18"/>
                <c:pt idx="0">
                  <c:v>16734.8</c:v>
                </c:pt>
                <c:pt idx="1">
                  <c:v>16194.8</c:v>
                </c:pt>
                <c:pt idx="2">
                  <c:v>15495.599999999999</c:v>
                </c:pt>
                <c:pt idx="3">
                  <c:v>9199.5999999999985</c:v>
                </c:pt>
                <c:pt idx="4">
                  <c:v>9994</c:v>
                </c:pt>
                <c:pt idx="5">
                  <c:v>6570</c:v>
                </c:pt>
                <c:pt idx="6">
                  <c:v>10170.799999999999</c:v>
                </c:pt>
                <c:pt idx="7">
                  <c:v>11459.599999999999</c:v>
                </c:pt>
                <c:pt idx="8">
                  <c:v>6183.5999999999985</c:v>
                </c:pt>
                <c:pt idx="9">
                  <c:v>994</c:v>
                </c:pt>
                <c:pt idx="10">
                  <c:v>-0.40000000000145519</c:v>
                </c:pt>
                <c:pt idx="11">
                  <c:v>3442</c:v>
                </c:pt>
                <c:pt idx="12">
                  <c:v>2152.3999999999978</c:v>
                </c:pt>
                <c:pt idx="13">
                  <c:v>1422</c:v>
                </c:pt>
                <c:pt idx="14">
                  <c:v>8667.5999999999985</c:v>
                </c:pt>
                <c:pt idx="15">
                  <c:v>11016.399999999998</c:v>
                </c:pt>
                <c:pt idx="16">
                  <c:v>16427.599999999999</c:v>
                </c:pt>
                <c:pt idx="17">
                  <c:v>29494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3-482F-98E7-303430AAA71E}"/>
            </c:ext>
          </c:extLst>
        </c:ser>
        <c:ser>
          <c:idx val="1"/>
          <c:order val="1"/>
          <c:tx>
            <c:strRef>
              <c:f>'Variation - Small Multiples'!$C$212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4-DC93-482F-98E7-303430AAA71E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3-DC93-482F-98E7-303430AAA71E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2-DC93-482F-98E7-303430AAA71E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1-DC93-482F-98E7-303430AAA71E}"/>
              </c:ext>
            </c:extLst>
          </c:dPt>
          <c:dPt>
            <c:idx val="1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C93-482F-98E7-303430AAA71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B92FB702-BC52-473B-B151-0F5748523F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C93-482F-98E7-303430AAA71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AC2B4DA-597B-42CD-9D25-BDE2A0A5368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4-DC93-482F-98E7-303430AAA71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4E95D14-377E-4CA4-A8AF-A349B7001C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55-DC93-482F-98E7-303430AAA71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5E0C5EC-B89F-45E7-A54C-9FB9C127A4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DC93-482F-98E7-303430AAA71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2F864D5-B2E1-4635-9B21-12F2A47D47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DC93-482F-98E7-303430AAA71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A3743B4-519C-45D6-B127-49BD04B011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DC93-482F-98E7-303430AAA71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32632F9-B075-4EE4-BDBB-2EA172FAE5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DC93-482F-98E7-303430AAA71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AE2CCEC-DFA4-4000-8218-8662872249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DC93-482F-98E7-303430AAA71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7029D48-E6F5-43FB-86E9-913C08588B3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DC93-482F-98E7-303430AAA71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674FAE8-1344-4F1D-940E-EB09EB9087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DC93-482F-98E7-303430AAA71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7EBD5E0-EFD9-477C-A6E8-22783114ED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DC93-482F-98E7-303430AAA71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59060DC-08DD-4640-9E61-CEE57C60E69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DC93-482F-98E7-303430AAA71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F08A085-47F9-40DD-9213-B7D8E62400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DC93-482F-98E7-303430AAA71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BB503BF-EAA0-4093-9205-E8C11F1051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DC93-482F-98E7-303430AAA71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3E3A457-77F2-4286-BD14-11F1ACEF6C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DC93-482F-98E7-303430AAA71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E90C805-1316-466E-AEA8-6BFC99A68B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DC93-482F-98E7-303430AAA71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51402A71-5F2A-4EDA-A630-8A19A62F92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41-DC93-482F-98E7-303430AAA71E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93-482F-98E7-303430AAA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'Variation - Small Multiples'!$C$213:$C$230</c:f>
              <c:numCache>
                <c:formatCode>_(* #,##0_);_(* \(#,##0\);_(* "-"??_);_(@_)</c:formatCode>
                <c:ptCount val="18"/>
                <c:pt idx="0">
                  <c:v>12759.2</c:v>
                </c:pt>
                <c:pt idx="1">
                  <c:v>13299.2</c:v>
                </c:pt>
                <c:pt idx="2">
                  <c:v>13998.400000000001</c:v>
                </c:pt>
                <c:pt idx="3">
                  <c:v>20294.400000000001</c:v>
                </c:pt>
                <c:pt idx="4">
                  <c:v>19500</c:v>
                </c:pt>
                <c:pt idx="5">
                  <c:v>22924</c:v>
                </c:pt>
                <c:pt idx="6">
                  <c:v>19323.2</c:v>
                </c:pt>
                <c:pt idx="7">
                  <c:v>18034.400000000001</c:v>
                </c:pt>
                <c:pt idx="8">
                  <c:v>23310.400000000001</c:v>
                </c:pt>
                <c:pt idx="9">
                  <c:v>28500</c:v>
                </c:pt>
                <c:pt idx="10">
                  <c:v>29494.400000000001</c:v>
                </c:pt>
                <c:pt idx="11">
                  <c:v>26052</c:v>
                </c:pt>
                <c:pt idx="12">
                  <c:v>27341.600000000002</c:v>
                </c:pt>
                <c:pt idx="13">
                  <c:v>28072</c:v>
                </c:pt>
                <c:pt idx="14">
                  <c:v>20826.400000000001</c:v>
                </c:pt>
                <c:pt idx="15">
                  <c:v>18477.600000000002</c:v>
                </c:pt>
                <c:pt idx="16">
                  <c:v>13066.400000000001</c:v>
                </c:pt>
                <c:pt idx="17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'Variation - Small Multiples'!$C$213:$C$230</c15:f>
                <c15:dlblRangeCache>
                  <c:ptCount val="18"/>
                  <c:pt idx="0">
                    <c:v> 12,759 </c:v>
                  </c:pt>
                  <c:pt idx="1">
                    <c:v> 13,299 </c:v>
                  </c:pt>
                  <c:pt idx="2">
                    <c:v> 13,998 </c:v>
                  </c:pt>
                  <c:pt idx="3">
                    <c:v> 20,294 </c:v>
                  </c:pt>
                  <c:pt idx="4">
                    <c:v> 19,500 </c:v>
                  </c:pt>
                  <c:pt idx="5">
                    <c:v> 22,924 </c:v>
                  </c:pt>
                  <c:pt idx="6">
                    <c:v> 19,323 </c:v>
                  </c:pt>
                  <c:pt idx="7">
                    <c:v> 18,034 </c:v>
                  </c:pt>
                  <c:pt idx="8">
                    <c:v> 23,310 </c:v>
                  </c:pt>
                  <c:pt idx="9">
                    <c:v> 28,500 </c:v>
                  </c:pt>
                  <c:pt idx="10">
                    <c:v> 29,494 </c:v>
                  </c:pt>
                  <c:pt idx="11">
                    <c:v> 26,052 </c:v>
                  </c:pt>
                  <c:pt idx="12">
                    <c:v> 27,342 </c:v>
                  </c:pt>
                  <c:pt idx="13">
                    <c:v> 28,072 </c:v>
                  </c:pt>
                  <c:pt idx="14">
                    <c:v> 20,826 </c:v>
                  </c:pt>
                  <c:pt idx="15">
                    <c:v> 18,478 </c:v>
                  </c:pt>
                  <c:pt idx="16">
                    <c:v> 13,066 </c:v>
                  </c:pt>
                  <c:pt idx="17">
                    <c:v> -  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DC93-482F-98E7-303430AAA71E}"/>
            </c:ext>
          </c:extLst>
        </c:ser>
        <c:ser>
          <c:idx val="2"/>
          <c:order val="2"/>
          <c:tx>
            <c:strRef>
              <c:f>'Variation - Small Multiples'!$D$212</c:f>
              <c:strCache>
                <c:ptCount val="1"/>
                <c:pt idx="0">
                  <c:v>Middle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3CD7F51-FA13-4C9F-9DFD-ECF12E837CA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C93-482F-98E7-303430AAA71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9B72197-88F0-446E-B810-8AF5B20AD4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C93-482F-98E7-303430AAA71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01853A5-0D2E-467D-ACE4-1882F726AA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C93-482F-98E7-303430AAA71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F888979-9C0D-40B5-B4D7-DEADA334DB0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C93-482F-98E7-303430AAA71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7D17CDB-BBF3-4B2F-BC20-0A16CBAAE77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C93-482F-98E7-303430AAA71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12CB849-8094-405A-A832-777461FA10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C93-482F-98E7-303430AAA71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1D74D2E-98C2-453E-8EE6-4FFA8A8BCEC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C93-482F-98E7-303430AAA71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F8973E5-2721-41A2-B247-4A17C04666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C93-482F-98E7-303430AAA71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578194D-1719-4434-A6FA-F03038B3EF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DC93-482F-98E7-303430AAA71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E623332-0F94-4A59-8778-AADBFC001A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C93-482F-98E7-303430AAA71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1E3B85B-27FC-4B10-99E7-56EEDF6AB2F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C93-482F-98E7-303430AAA71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7E0B23E-4F15-441F-85D2-31488C3245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C93-482F-98E7-303430AAA71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BB501C7-4E90-4C5E-B315-F776ECD1BD0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C93-482F-98E7-303430AAA71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6F1E977-4B8B-4F05-A72F-DCCEB134CA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C93-482F-98E7-303430AAA71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41B30AA-C543-4C6A-8241-5ACCBA2C14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DC93-482F-98E7-303430AAA71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2CCB377A-83FA-4F28-B5A5-F744D5339D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DC93-482F-98E7-303430AAA71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FC14CAF4-5F47-489E-B390-7619B775BB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DC93-482F-98E7-303430AAA71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568B7C86-7283-4D9F-9951-D2D16E3023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DC93-482F-98E7-303430AAA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'Variation - Small Multiples'!$D$213:$D$230</c:f>
              <c:numCache>
                <c:formatCode>_(* #,##0_);_(* \(#,##0\);_(* "-"??_);_(@_)</c:formatCode>
                <c:ptCount val="18"/>
                <c:pt idx="0">
                  <c:v>19000</c:v>
                </c:pt>
                <c:pt idx="1">
                  <c:v>19000</c:v>
                </c:pt>
                <c:pt idx="2">
                  <c:v>19000</c:v>
                </c:pt>
                <c:pt idx="3">
                  <c:v>19000</c:v>
                </c:pt>
                <c:pt idx="4">
                  <c:v>19000</c:v>
                </c:pt>
                <c:pt idx="5">
                  <c:v>19000</c:v>
                </c:pt>
                <c:pt idx="6">
                  <c:v>19000</c:v>
                </c:pt>
                <c:pt idx="7">
                  <c:v>19000</c:v>
                </c:pt>
                <c:pt idx="8">
                  <c:v>19000</c:v>
                </c:pt>
                <c:pt idx="9">
                  <c:v>19000</c:v>
                </c:pt>
                <c:pt idx="10">
                  <c:v>19000</c:v>
                </c:pt>
                <c:pt idx="11">
                  <c:v>19000</c:v>
                </c:pt>
                <c:pt idx="12">
                  <c:v>19000</c:v>
                </c:pt>
                <c:pt idx="13">
                  <c:v>19000</c:v>
                </c:pt>
                <c:pt idx="14">
                  <c:v>19000</c:v>
                </c:pt>
                <c:pt idx="15">
                  <c:v>19000</c:v>
                </c:pt>
                <c:pt idx="16">
                  <c:v>19000</c:v>
                </c:pt>
                <c:pt idx="17">
                  <c:v>19000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'Variation - Small Multiples'!$A$155:$A$172</c15:f>
                <c15:dlblRangeCache>
                  <c:ptCount val="18"/>
                  <c:pt idx="0">
                    <c:v>0-4</c:v>
                  </c:pt>
                  <c:pt idx="1">
                    <c:v>5-9</c:v>
                  </c:pt>
                  <c:pt idx="2">
                    <c:v>10-14</c:v>
                  </c:pt>
                  <c:pt idx="3">
                    <c:v>15-19</c:v>
                  </c:pt>
                  <c:pt idx="4">
                    <c:v>20-24</c:v>
                  </c:pt>
                  <c:pt idx="5">
                    <c:v>25-29</c:v>
                  </c:pt>
                  <c:pt idx="6">
                    <c:v>30-34</c:v>
                  </c:pt>
                  <c:pt idx="7">
                    <c:v>35-39</c:v>
                  </c:pt>
                  <c:pt idx="8">
                    <c:v>40-44</c:v>
                  </c:pt>
                  <c:pt idx="9">
                    <c:v>45-49</c:v>
                  </c:pt>
                  <c:pt idx="10">
                    <c:v>50-54</c:v>
                  </c:pt>
                  <c:pt idx="11">
                    <c:v>55-59</c:v>
                  </c:pt>
                  <c:pt idx="12">
                    <c:v>60-64</c:v>
                  </c:pt>
                  <c:pt idx="13">
                    <c:v>65-69</c:v>
                  </c:pt>
                  <c:pt idx="14">
                    <c:v>70-74</c:v>
                  </c:pt>
                  <c:pt idx="15">
                    <c:v>75-79</c:v>
                  </c:pt>
                  <c:pt idx="16">
                    <c:v>80+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7-DC93-482F-98E7-303430AAA71E}"/>
            </c:ext>
          </c:extLst>
        </c:ser>
        <c:ser>
          <c:idx val="3"/>
          <c:order val="3"/>
          <c:tx>
            <c:strRef>
              <c:f>'Variation - Small Multiples'!$E$212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8-DC93-482F-98E7-303430AAA71E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7-DC93-482F-98E7-303430AAA71E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6-DC93-482F-98E7-303430AAA71E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5-DC93-482F-98E7-303430AAA71E}"/>
              </c:ext>
            </c:extLst>
          </c:dPt>
          <c:dPt>
            <c:idx val="1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DC93-482F-98E7-303430AAA71E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C93-482F-98E7-303430AAA71E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DC93-482F-98E7-303430AAA71E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DC93-482F-98E7-303430AAA71E}"/>
                </c:ext>
              </c:extLst>
            </c:dLbl>
            <c:dLbl>
              <c:idx val="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DC93-482F-98E7-303430AAA71E}"/>
                </c:ext>
              </c:extLst>
            </c:dLbl>
            <c:dLbl>
              <c:idx val="1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DC93-482F-98E7-303430AAA71E}"/>
                </c:ext>
              </c:extLst>
            </c:dLbl>
            <c:dLbl>
              <c:idx val="1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DC93-482F-98E7-303430AAA71E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C93-482F-98E7-303430AAA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'Variation - Small Multiples'!$E$213:$E$230</c:f>
              <c:numCache>
                <c:formatCode>_(* #,##0_);_(* \(#,##0\);_(* "-"??_);_(@_)</c:formatCode>
                <c:ptCount val="18"/>
                <c:pt idx="0">
                  <c:v>11480</c:v>
                </c:pt>
                <c:pt idx="1">
                  <c:v>15504.800000000001</c:v>
                </c:pt>
                <c:pt idx="2">
                  <c:v>15617.6</c:v>
                </c:pt>
                <c:pt idx="3">
                  <c:v>18588</c:v>
                </c:pt>
                <c:pt idx="4">
                  <c:v>16704</c:v>
                </c:pt>
                <c:pt idx="5">
                  <c:v>22100</c:v>
                </c:pt>
                <c:pt idx="6">
                  <c:v>20911.2</c:v>
                </c:pt>
                <c:pt idx="7">
                  <c:v>22292</c:v>
                </c:pt>
                <c:pt idx="8">
                  <c:v>21104</c:v>
                </c:pt>
                <c:pt idx="9">
                  <c:v>30864.800000000003</c:v>
                </c:pt>
                <c:pt idx="10">
                  <c:v>25033.600000000002</c:v>
                </c:pt>
                <c:pt idx="11">
                  <c:v>25685.600000000002</c:v>
                </c:pt>
                <c:pt idx="12">
                  <c:v>26212</c:v>
                </c:pt>
                <c:pt idx="13">
                  <c:v>28410.400000000001</c:v>
                </c:pt>
                <c:pt idx="14">
                  <c:v>17939.2</c:v>
                </c:pt>
                <c:pt idx="15">
                  <c:v>21420.800000000003</c:v>
                </c:pt>
                <c:pt idx="16">
                  <c:v>15630.400000000001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DC93-482F-98E7-303430AAA71E}"/>
            </c:ext>
          </c:extLst>
        </c:ser>
        <c:ser>
          <c:idx val="4"/>
          <c:order val="4"/>
          <c:tx>
            <c:strRef>
              <c:f>'Variation - Small Multiples'!$F$212</c:f>
              <c:strCache>
                <c:ptCount val="1"/>
                <c:pt idx="0">
                  <c:v>Right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'Variation - Small Multiples'!$F$213:$F$230</c:f>
              <c:numCache>
                <c:formatCode>_(* #,##0_);_(* \(#,##0\);_(* "-"??_);_(@_)</c:formatCode>
                <c:ptCount val="18"/>
                <c:pt idx="0">
                  <c:v>53520</c:v>
                </c:pt>
                <c:pt idx="1">
                  <c:v>49495.199999999997</c:v>
                </c:pt>
                <c:pt idx="2">
                  <c:v>49382.400000000001</c:v>
                </c:pt>
                <c:pt idx="3">
                  <c:v>46412</c:v>
                </c:pt>
                <c:pt idx="4">
                  <c:v>48296</c:v>
                </c:pt>
                <c:pt idx="5">
                  <c:v>42900</c:v>
                </c:pt>
                <c:pt idx="6">
                  <c:v>44088.800000000003</c:v>
                </c:pt>
                <c:pt idx="7">
                  <c:v>42708</c:v>
                </c:pt>
                <c:pt idx="8">
                  <c:v>43896</c:v>
                </c:pt>
                <c:pt idx="9">
                  <c:v>34135.199999999997</c:v>
                </c:pt>
                <c:pt idx="10">
                  <c:v>39966.399999999994</c:v>
                </c:pt>
                <c:pt idx="11">
                  <c:v>39314.399999999994</c:v>
                </c:pt>
                <c:pt idx="12">
                  <c:v>38788</c:v>
                </c:pt>
                <c:pt idx="13">
                  <c:v>36589.599999999999</c:v>
                </c:pt>
                <c:pt idx="14">
                  <c:v>47060.800000000003</c:v>
                </c:pt>
                <c:pt idx="15">
                  <c:v>43579.199999999997</c:v>
                </c:pt>
                <c:pt idx="16">
                  <c:v>49369.599999999999</c:v>
                </c:pt>
                <c:pt idx="17">
                  <c:v>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DC93-482F-98E7-303430AAA71E}"/>
            </c:ext>
          </c:extLst>
        </c:ser>
        <c:ser>
          <c:idx val="5"/>
          <c:order val="5"/>
          <c:tx>
            <c:strRef>
              <c:f>'Variation - Small Multiples'!$G$212</c:f>
              <c:strCache>
                <c:ptCount val="1"/>
                <c:pt idx="0">
                  <c:v>Left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'Variation - Small Multiples'!$G$213:$G$230</c:f>
              <c:numCache>
                <c:formatCode>_(* #,##0_);_(* \(#,##0\);_(* "-"??_);_(@_)</c:formatCode>
                <c:ptCount val="18"/>
                <c:pt idx="0">
                  <c:v>33861.25</c:v>
                </c:pt>
                <c:pt idx="1">
                  <c:v>32186.25</c:v>
                </c:pt>
                <c:pt idx="2">
                  <c:v>28885</c:v>
                </c:pt>
                <c:pt idx="3">
                  <c:v>20843.75</c:v>
                </c:pt>
                <c:pt idx="4">
                  <c:v>20830</c:v>
                </c:pt>
                <c:pt idx="5">
                  <c:v>22762.5</c:v>
                </c:pt>
                <c:pt idx="6">
                  <c:v>17140</c:v>
                </c:pt>
                <c:pt idx="7">
                  <c:v>17861.25</c:v>
                </c:pt>
                <c:pt idx="8">
                  <c:v>24040</c:v>
                </c:pt>
                <c:pt idx="9">
                  <c:v>2482.5</c:v>
                </c:pt>
                <c:pt idx="10">
                  <c:v>3847.5</c:v>
                </c:pt>
                <c:pt idx="11">
                  <c:v>7706.25</c:v>
                </c:pt>
                <c:pt idx="12">
                  <c:v>11898.75</c:v>
                </c:pt>
                <c:pt idx="13">
                  <c:v>958.75</c:v>
                </c:pt>
                <c:pt idx="14">
                  <c:v>6618.75</c:v>
                </c:pt>
                <c:pt idx="15">
                  <c:v>7930</c:v>
                </c:pt>
                <c:pt idx="16">
                  <c:v>25893.75</c:v>
                </c:pt>
                <c:pt idx="17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C93-482F-98E7-303430AAA71E}"/>
            </c:ext>
          </c:extLst>
        </c:ser>
        <c:ser>
          <c:idx val="6"/>
          <c:order val="6"/>
          <c:tx>
            <c:strRef>
              <c:f>'Variation - Small Multiples'!$H$212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C-DC93-482F-98E7-303430AAA71E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B-DC93-482F-98E7-303430AAA71E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A-DC93-482F-98E7-303430AAA71E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9-DC93-482F-98E7-303430AAA71E}"/>
              </c:ext>
            </c:extLst>
          </c:dPt>
          <c:dPt>
            <c:idx val="1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DC93-482F-98E7-303430AAA71E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DC93-482F-98E7-303430AAA71E}"/>
                </c:ext>
              </c:extLst>
            </c:dLbl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C93-482F-98E7-303430AAA71E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DC93-482F-98E7-303430AAA71E}"/>
                </c:ext>
              </c:extLst>
            </c:dLbl>
            <c:dLbl>
              <c:idx val="16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DC93-482F-98E7-303430AAA71E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DC93-482F-98E7-303430AAA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'Variation - Small Multiples'!$H$213:$H$230</c:f>
              <c:numCache>
                <c:formatCode>_(* #,##0_);_(* \(#,##0\);_(* "-"??_);_(@_)</c:formatCode>
                <c:ptCount val="18"/>
                <c:pt idx="0">
                  <c:v>16138.75</c:v>
                </c:pt>
                <c:pt idx="1">
                  <c:v>17813.75</c:v>
                </c:pt>
                <c:pt idx="2">
                  <c:v>21115</c:v>
                </c:pt>
                <c:pt idx="3">
                  <c:v>29156.25</c:v>
                </c:pt>
                <c:pt idx="4">
                  <c:v>29170</c:v>
                </c:pt>
                <c:pt idx="5">
                  <c:v>27237.5</c:v>
                </c:pt>
                <c:pt idx="6">
                  <c:v>32860</c:v>
                </c:pt>
                <c:pt idx="7">
                  <c:v>32138.75</c:v>
                </c:pt>
                <c:pt idx="8">
                  <c:v>25960</c:v>
                </c:pt>
                <c:pt idx="9">
                  <c:v>47517.5</c:v>
                </c:pt>
                <c:pt idx="10">
                  <c:v>46152.5</c:v>
                </c:pt>
                <c:pt idx="11">
                  <c:v>42293.75</c:v>
                </c:pt>
                <c:pt idx="12">
                  <c:v>38101.25</c:v>
                </c:pt>
                <c:pt idx="13">
                  <c:v>49041.25</c:v>
                </c:pt>
                <c:pt idx="14">
                  <c:v>43381.25</c:v>
                </c:pt>
                <c:pt idx="15">
                  <c:v>42070</c:v>
                </c:pt>
                <c:pt idx="16">
                  <c:v>24106.25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DC93-482F-98E7-303430AAA71E}"/>
            </c:ext>
          </c:extLst>
        </c:ser>
        <c:ser>
          <c:idx val="7"/>
          <c:order val="7"/>
          <c:tx>
            <c:strRef>
              <c:f>'Variation - Small Multiples'!$I$212</c:f>
              <c:strCache>
                <c:ptCount val="1"/>
                <c:pt idx="0">
                  <c:v>Middle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3A5CD94-3A7D-4842-87C8-DC8F71EF70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DC93-482F-98E7-303430AAA71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5B2B6B9-1F37-4114-BF9C-BEFE8B1FDB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DC93-482F-98E7-303430AAA71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C02D8B1-A539-47E9-8B4E-2B6557989D9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DC93-482F-98E7-303430AAA71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0F57C2C-8628-4803-B76B-0190B817F29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DC93-482F-98E7-303430AAA71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3BD0C65-B92F-4493-A84C-AD3A45EBA3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DC93-482F-98E7-303430AAA71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9DD6B48-8586-439E-910E-3118EBEBB61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DC93-482F-98E7-303430AAA71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E5D2FA4-4172-487A-B739-79FF7DBE44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DC93-482F-98E7-303430AAA71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A97AF74-F468-41D6-9A3E-21D3659697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DC93-482F-98E7-303430AAA71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F27C189-1033-451D-85FA-A77AF85B3B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DC93-482F-98E7-303430AAA71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811AF8A-796F-486A-87BE-1CECE1E081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DC93-482F-98E7-303430AAA71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C417B11-3612-4598-8EAC-A93AA5285C6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DC93-482F-98E7-303430AAA71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0A7EC7A-39C7-44A1-AFB0-6F176EFDDB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DC93-482F-98E7-303430AAA71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859EA68-00E7-4F69-8AED-750F54D312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DC93-482F-98E7-303430AAA71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99FBEDC-00FB-43D9-AA0A-F73B5E9DA0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DC93-482F-98E7-303430AAA71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F91797F-43F2-469F-899D-6E3AEDBA558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DC93-482F-98E7-303430AAA71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A8852BA6-F576-4377-9CA0-328F4DAF05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DC93-482F-98E7-303430AAA71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807A76B5-604D-4C7E-B19E-FF69458D69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DC93-482F-98E7-303430AAA71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9D90AA04-8874-403E-BE7C-B1D405D836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DC93-482F-98E7-303430AAA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'Variation - Small Multiples'!$I$213:$I$230</c:f>
              <c:numCache>
                <c:formatCode>_(* #,##0_);_(* \(#,##0\);_(* "-"??_);_(@_)</c:formatCode>
                <c:ptCount val="18"/>
                <c:pt idx="0">
                  <c:v>19000</c:v>
                </c:pt>
                <c:pt idx="1">
                  <c:v>19000</c:v>
                </c:pt>
                <c:pt idx="2">
                  <c:v>19000</c:v>
                </c:pt>
                <c:pt idx="3">
                  <c:v>19000</c:v>
                </c:pt>
                <c:pt idx="4">
                  <c:v>19000</c:v>
                </c:pt>
                <c:pt idx="5">
                  <c:v>19000</c:v>
                </c:pt>
                <c:pt idx="6">
                  <c:v>19000</c:v>
                </c:pt>
                <c:pt idx="7">
                  <c:v>19000</c:v>
                </c:pt>
                <c:pt idx="8">
                  <c:v>19000</c:v>
                </c:pt>
                <c:pt idx="9">
                  <c:v>19000</c:v>
                </c:pt>
                <c:pt idx="10">
                  <c:v>19000</c:v>
                </c:pt>
                <c:pt idx="11">
                  <c:v>19000</c:v>
                </c:pt>
                <c:pt idx="12">
                  <c:v>19000</c:v>
                </c:pt>
                <c:pt idx="13">
                  <c:v>19000</c:v>
                </c:pt>
                <c:pt idx="14">
                  <c:v>19000</c:v>
                </c:pt>
                <c:pt idx="15">
                  <c:v>19000</c:v>
                </c:pt>
                <c:pt idx="16">
                  <c:v>19000</c:v>
                </c:pt>
                <c:pt idx="17">
                  <c:v>19000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'Variation - Small Multiples'!$A$155:$A$172</c15:f>
                <c15:dlblRangeCache>
                  <c:ptCount val="18"/>
                  <c:pt idx="0">
                    <c:v>0-4</c:v>
                  </c:pt>
                  <c:pt idx="1">
                    <c:v>5-9</c:v>
                  </c:pt>
                  <c:pt idx="2">
                    <c:v>10-14</c:v>
                  </c:pt>
                  <c:pt idx="3">
                    <c:v>15-19</c:v>
                  </c:pt>
                  <c:pt idx="4">
                    <c:v>20-24</c:v>
                  </c:pt>
                  <c:pt idx="5">
                    <c:v>25-29</c:v>
                  </c:pt>
                  <c:pt idx="6">
                    <c:v>30-34</c:v>
                  </c:pt>
                  <c:pt idx="7">
                    <c:v>35-39</c:v>
                  </c:pt>
                  <c:pt idx="8">
                    <c:v>40-44</c:v>
                  </c:pt>
                  <c:pt idx="9">
                    <c:v>45-49</c:v>
                  </c:pt>
                  <c:pt idx="10">
                    <c:v>50-54</c:v>
                  </c:pt>
                  <c:pt idx="11">
                    <c:v>55-59</c:v>
                  </c:pt>
                  <c:pt idx="12">
                    <c:v>60-64</c:v>
                  </c:pt>
                  <c:pt idx="13">
                    <c:v>65-69</c:v>
                  </c:pt>
                  <c:pt idx="14">
                    <c:v>70-74</c:v>
                  </c:pt>
                  <c:pt idx="15">
                    <c:v>75-79</c:v>
                  </c:pt>
                  <c:pt idx="16">
                    <c:v>80+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5-DC93-482F-98E7-303430AAA71E}"/>
            </c:ext>
          </c:extLst>
        </c:ser>
        <c:ser>
          <c:idx val="8"/>
          <c:order val="8"/>
          <c:tx>
            <c:strRef>
              <c:f>'Variation - Small Multiples'!$J$212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50-DC93-482F-98E7-303430AAA71E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F-DC93-482F-98E7-303430AAA71E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E-DC93-482F-98E7-303430AAA71E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4D-DC93-482F-98E7-303430AAA71E}"/>
              </c:ext>
            </c:extLst>
          </c:dPt>
          <c:dPt>
            <c:idx val="17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37-DC93-482F-98E7-303430AAA71E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DC93-482F-98E7-303430AAA71E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DC93-482F-98E7-303430AAA71E}"/>
                </c:ext>
              </c:extLst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DC93-482F-98E7-303430AAA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'Variation - Small Multiples'!$J$213:$J$230</c:f>
              <c:numCache>
                <c:formatCode>_(* #,##0_);_(* \(#,##0\);_(* "-"??_);_(@_)</c:formatCode>
                <c:ptCount val="18"/>
                <c:pt idx="0">
                  <c:v>17892.5</c:v>
                </c:pt>
                <c:pt idx="1">
                  <c:v>20111.25</c:v>
                </c:pt>
                <c:pt idx="2">
                  <c:v>19167.5</c:v>
                </c:pt>
                <c:pt idx="3">
                  <c:v>29947.5</c:v>
                </c:pt>
                <c:pt idx="4">
                  <c:v>32203.75</c:v>
                </c:pt>
                <c:pt idx="5">
                  <c:v>35282.5</c:v>
                </c:pt>
                <c:pt idx="6">
                  <c:v>30912.5</c:v>
                </c:pt>
                <c:pt idx="7">
                  <c:v>27260</c:v>
                </c:pt>
                <c:pt idx="8">
                  <c:v>36357.5</c:v>
                </c:pt>
                <c:pt idx="9">
                  <c:v>42581.25</c:v>
                </c:pt>
                <c:pt idx="10">
                  <c:v>42892.5</c:v>
                </c:pt>
                <c:pt idx="11">
                  <c:v>44886.25</c:v>
                </c:pt>
                <c:pt idx="12">
                  <c:v>46638.75</c:v>
                </c:pt>
                <c:pt idx="13">
                  <c:v>48910</c:v>
                </c:pt>
                <c:pt idx="14">
                  <c:v>43723.75</c:v>
                </c:pt>
                <c:pt idx="15">
                  <c:v>39965</c:v>
                </c:pt>
                <c:pt idx="16">
                  <c:v>29567.5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DC93-482F-98E7-303430AAA71E}"/>
            </c:ext>
          </c:extLst>
        </c:ser>
        <c:ser>
          <c:idx val="9"/>
          <c:order val="9"/>
          <c:tx>
            <c:strRef>
              <c:f>'Variation - Small Multiples'!$K$212</c:f>
              <c:strCache>
                <c:ptCount val="1"/>
                <c:pt idx="0">
                  <c:v>Right Placeholder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1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DC93-482F-98E7-303430AAA7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'Variation - Small Multiples'!$K$213:$K$230</c:f>
              <c:numCache>
                <c:formatCode>_(* #,##0_);_(* \(#,##0\);_(* "-"??_);_(@_)</c:formatCode>
                <c:ptCount val="18"/>
                <c:pt idx="0">
                  <c:v>64107.5</c:v>
                </c:pt>
                <c:pt idx="1">
                  <c:v>61888.75</c:v>
                </c:pt>
                <c:pt idx="2">
                  <c:v>62832.5</c:v>
                </c:pt>
                <c:pt idx="3">
                  <c:v>52052.5</c:v>
                </c:pt>
                <c:pt idx="4">
                  <c:v>49796.25</c:v>
                </c:pt>
                <c:pt idx="5">
                  <c:v>46717.5</c:v>
                </c:pt>
                <c:pt idx="6">
                  <c:v>51087.5</c:v>
                </c:pt>
                <c:pt idx="7">
                  <c:v>54740</c:v>
                </c:pt>
                <c:pt idx="8">
                  <c:v>45642.5</c:v>
                </c:pt>
                <c:pt idx="9">
                  <c:v>39418.75</c:v>
                </c:pt>
                <c:pt idx="10">
                  <c:v>39107.5</c:v>
                </c:pt>
                <c:pt idx="11">
                  <c:v>37113.75</c:v>
                </c:pt>
                <c:pt idx="12">
                  <c:v>35361.25</c:v>
                </c:pt>
                <c:pt idx="13">
                  <c:v>33090</c:v>
                </c:pt>
                <c:pt idx="14">
                  <c:v>38276.25</c:v>
                </c:pt>
                <c:pt idx="15">
                  <c:v>42035</c:v>
                </c:pt>
                <c:pt idx="16">
                  <c:v>52432.5</c:v>
                </c:pt>
                <c:pt idx="17">
                  <c:v>82000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DC93-482F-98E7-303430AAA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322506383"/>
        <c:axId val="1647118015"/>
      </c:barChart>
      <c:catAx>
        <c:axId val="1322506383"/>
        <c:scaling>
          <c:orientation val="minMax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ajorTickMark val="out"/>
        <c:minorTickMark val="none"/>
        <c:tickLblPos val="nextTo"/>
        <c:crossAx val="1647118015"/>
        <c:crosses val="autoZero"/>
        <c:auto val="1"/>
        <c:lblAlgn val="ctr"/>
        <c:lblOffset val="100"/>
        <c:noMultiLvlLbl val="0"/>
      </c:catAx>
      <c:valAx>
        <c:axId val="1647118015"/>
        <c:scaling>
          <c:orientation val="minMax"/>
          <c:min val="0"/>
        </c:scaling>
        <c:delete val="1"/>
        <c:axPos val="b"/>
        <c:numFmt formatCode="0%" sourceLinked="1"/>
        <c:majorTickMark val="out"/>
        <c:minorTickMark val="none"/>
        <c:tickLblPos val="nextTo"/>
        <c:crossAx val="1322506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bg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'Variation - Small Multiples'!$B$37</c:f>
              <c:strCache>
                <c:ptCount val="1"/>
                <c:pt idx="0">
                  <c:v>2020 Males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C4402CE-384A-4E1F-AE40-EEFDD968ECA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6A8-4FFE-89BE-F403EB5DE26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6023AC5-0E8C-4B12-B8BB-4A23F4B7D3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6A8-4FFE-89BE-F403EB5DE26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0E3505A-98ED-4773-BB87-E36C2EC92F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6A8-4FFE-89BE-F403EB5DE26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D743D47-23D8-40F6-BC46-C80AFFB6724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6A8-4FFE-89BE-F403EB5DE26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55E7C07-73BD-49FD-A905-497BC07E620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6A8-4FFE-89BE-F403EB5DE26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2334934-E8E7-4522-90D4-B33BA41E09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6A8-4FFE-89BE-F403EB5DE26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0AC1F7A-2C15-4B53-B103-1A70552615D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6A8-4FFE-89BE-F403EB5DE26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99CE51F-6841-4FB9-98C1-75BBD53D54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6A8-4FFE-89BE-F403EB5DE26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A38F879-A955-401D-82D2-F348EF7164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6A8-4FFE-89BE-F403EB5DE26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B03F067-ABA5-4F9B-B58B-4C82E193CD6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6A8-4FFE-89BE-F403EB5DE26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4DC1F63-CF5B-4EA9-9F33-6DFF35455FB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6A8-4FFE-89BE-F403EB5DE26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3BD9547-878A-4403-A081-7FF26E5CA5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6A8-4FFE-89BE-F403EB5DE26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A0D56EB4-1D44-4BAF-A5E3-9FAFF50E07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6A8-4FFE-89BE-F403EB5DE26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DB6A7DF-4C0C-4312-9CBD-D9A7DF72BC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6A8-4FFE-89BE-F403EB5DE26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A56F11C-CA6D-4180-AF10-8479B01C2A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6A8-4FFE-89BE-F403EB5DE26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063544B-B5A5-4DF4-9DAA-EA30950ADF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6A8-4FFE-89BE-F403EB5DE26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E6382786-1040-4A1C-8B08-8DABB47A05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6A8-4FFE-89BE-F403EB5DE2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'Variation - Small Multiples'!$A$38:$A$54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Multiples'!$B$38:$B$54</c:f>
              <c:numCache>
                <c:formatCode>_(* #,##0_);_(* \(#,##0\);_(* "-"??_);_(@_)</c:formatCode>
                <c:ptCount val="17"/>
                <c:pt idx="0">
                  <c:v>-12759.2</c:v>
                </c:pt>
                <c:pt idx="1">
                  <c:v>-13299.2</c:v>
                </c:pt>
                <c:pt idx="2">
                  <c:v>-13998.400000000001</c:v>
                </c:pt>
                <c:pt idx="3">
                  <c:v>-20294.400000000001</c:v>
                </c:pt>
                <c:pt idx="4">
                  <c:v>-19500</c:v>
                </c:pt>
                <c:pt idx="5">
                  <c:v>-22924</c:v>
                </c:pt>
                <c:pt idx="6">
                  <c:v>-19323.2</c:v>
                </c:pt>
                <c:pt idx="7">
                  <c:v>-18034.400000000001</c:v>
                </c:pt>
                <c:pt idx="8">
                  <c:v>-23310.400000000001</c:v>
                </c:pt>
                <c:pt idx="9">
                  <c:v>-28500</c:v>
                </c:pt>
                <c:pt idx="10">
                  <c:v>-29494.400000000001</c:v>
                </c:pt>
                <c:pt idx="11">
                  <c:v>-26052</c:v>
                </c:pt>
                <c:pt idx="12">
                  <c:v>-27341.600000000002</c:v>
                </c:pt>
                <c:pt idx="13">
                  <c:v>-28072</c:v>
                </c:pt>
                <c:pt idx="14">
                  <c:v>-20826.400000000001</c:v>
                </c:pt>
                <c:pt idx="15">
                  <c:v>-18477.600000000002</c:v>
                </c:pt>
                <c:pt idx="16">
                  <c:v>-13066.400000000001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'Variation - Small Multiples'!$C$11:$C$27</c15:f>
                <c15:dlblRangeCache>
                  <c:ptCount val="17"/>
                  <c:pt idx="0">
                    <c:v> 12,759 </c:v>
                  </c:pt>
                  <c:pt idx="1">
                    <c:v> 13,299 </c:v>
                  </c:pt>
                  <c:pt idx="2">
                    <c:v> 13,998 </c:v>
                  </c:pt>
                  <c:pt idx="3">
                    <c:v> 20,294 </c:v>
                  </c:pt>
                  <c:pt idx="4">
                    <c:v> 19,500 </c:v>
                  </c:pt>
                  <c:pt idx="5">
                    <c:v> 22,924 </c:v>
                  </c:pt>
                  <c:pt idx="6">
                    <c:v> 19,323 </c:v>
                  </c:pt>
                  <c:pt idx="7">
                    <c:v> 18,034 </c:v>
                  </c:pt>
                  <c:pt idx="8">
                    <c:v> 23,310 </c:v>
                  </c:pt>
                  <c:pt idx="9">
                    <c:v> 28,500 </c:v>
                  </c:pt>
                  <c:pt idx="10">
                    <c:v> 29,494 </c:v>
                  </c:pt>
                  <c:pt idx="11">
                    <c:v> 26,052 </c:v>
                  </c:pt>
                  <c:pt idx="12">
                    <c:v> 27,342 </c:v>
                  </c:pt>
                  <c:pt idx="13">
                    <c:v> 28,072 </c:v>
                  </c:pt>
                  <c:pt idx="14">
                    <c:v> 20,826 </c:v>
                  </c:pt>
                  <c:pt idx="15">
                    <c:v> 18,478 </c:v>
                  </c:pt>
                  <c:pt idx="16">
                    <c:v> 13,066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6A8-4FFE-89BE-F403EB5DE26A}"/>
            </c:ext>
          </c:extLst>
        </c:ser>
        <c:ser>
          <c:idx val="1"/>
          <c:order val="1"/>
          <c:tx>
            <c:strRef>
              <c:f>'Variation - Small Multiples'!$C$37</c:f>
              <c:strCache>
                <c:ptCount val="1"/>
                <c:pt idx="0">
                  <c:v>2020 Females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'Variation - Small Multiples'!$A$38:$A$54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Multiples'!$C$38:$C$54</c:f>
              <c:numCache>
                <c:formatCode>_(* #,##0_);_(* \(#,##0\);_(* "-"??_);_(@_)</c:formatCode>
                <c:ptCount val="17"/>
                <c:pt idx="0">
                  <c:v>11480</c:v>
                </c:pt>
                <c:pt idx="1">
                  <c:v>15504.800000000001</c:v>
                </c:pt>
                <c:pt idx="2">
                  <c:v>15617.6</c:v>
                </c:pt>
                <c:pt idx="3">
                  <c:v>18588</c:v>
                </c:pt>
                <c:pt idx="4">
                  <c:v>16704</c:v>
                </c:pt>
                <c:pt idx="5">
                  <c:v>22100</c:v>
                </c:pt>
                <c:pt idx="6">
                  <c:v>20911.2</c:v>
                </c:pt>
                <c:pt idx="7">
                  <c:v>22292</c:v>
                </c:pt>
                <c:pt idx="8">
                  <c:v>21104</c:v>
                </c:pt>
                <c:pt idx="9">
                  <c:v>30864.800000000003</c:v>
                </c:pt>
                <c:pt idx="10">
                  <c:v>25033.600000000002</c:v>
                </c:pt>
                <c:pt idx="11">
                  <c:v>25685.600000000002</c:v>
                </c:pt>
                <c:pt idx="12">
                  <c:v>26212</c:v>
                </c:pt>
                <c:pt idx="13">
                  <c:v>28410.400000000001</c:v>
                </c:pt>
                <c:pt idx="14">
                  <c:v>17939.2</c:v>
                </c:pt>
                <c:pt idx="15">
                  <c:v>21420.800000000003</c:v>
                </c:pt>
                <c:pt idx="16">
                  <c:v>15630.400000000001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8-4FFE-89BE-F403EB5DE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88149519"/>
        <c:axId val="2006588559"/>
      </c:barChart>
      <c:scatterChart>
        <c:scatterStyle val="smoothMarker"/>
        <c:varyColors val="0"/>
        <c:ser>
          <c:idx val="2"/>
          <c:order val="2"/>
          <c:tx>
            <c:strRef>
              <c:f>'Variation - Small Multiples'!$D$37</c:f>
              <c:strCache>
                <c:ptCount val="1"/>
                <c:pt idx="0">
                  <c:v>2030 Males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'Variation - Small Multiples'!$D$38:$D$54</c:f>
              <c:numCache>
                <c:formatCode>_(* #,##0_);_(* \(#,##0\);_(* "-"??_);_(@_)</c:formatCode>
                <c:ptCount val="17"/>
                <c:pt idx="0">
                  <c:v>-16138.75</c:v>
                </c:pt>
                <c:pt idx="1">
                  <c:v>-17813.75</c:v>
                </c:pt>
                <c:pt idx="2">
                  <c:v>-21115</c:v>
                </c:pt>
                <c:pt idx="3">
                  <c:v>-29156.25</c:v>
                </c:pt>
                <c:pt idx="4">
                  <c:v>-29170</c:v>
                </c:pt>
                <c:pt idx="5">
                  <c:v>-27237.5</c:v>
                </c:pt>
                <c:pt idx="6">
                  <c:v>-32860</c:v>
                </c:pt>
                <c:pt idx="7">
                  <c:v>-32138.75</c:v>
                </c:pt>
                <c:pt idx="8">
                  <c:v>-25960</c:v>
                </c:pt>
                <c:pt idx="9">
                  <c:v>-47517.5</c:v>
                </c:pt>
                <c:pt idx="10">
                  <c:v>-46152.5</c:v>
                </c:pt>
                <c:pt idx="11">
                  <c:v>-42293.75</c:v>
                </c:pt>
                <c:pt idx="12">
                  <c:v>-38101.25</c:v>
                </c:pt>
                <c:pt idx="13">
                  <c:v>-49041.25</c:v>
                </c:pt>
                <c:pt idx="14">
                  <c:v>-43381.25</c:v>
                </c:pt>
                <c:pt idx="15">
                  <c:v>-42070</c:v>
                </c:pt>
                <c:pt idx="16">
                  <c:v>-24106.25</c:v>
                </c:pt>
              </c:numCache>
            </c:numRef>
          </c:xVal>
          <c:yVal>
            <c:numRef>
              <c:f>'Variation - Small Multiples'!$F$38:$F$54</c:f>
              <c:numCache>
                <c:formatCode>_(* #,##0_);_(* \(#,##0\);_(* "-"??_);_(@_)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6A8-4FFE-89BE-F403EB5DE26A}"/>
            </c:ext>
          </c:extLst>
        </c:ser>
        <c:ser>
          <c:idx val="3"/>
          <c:order val="3"/>
          <c:tx>
            <c:strRef>
              <c:f>'Variation - Small Multiples'!$E$37</c:f>
              <c:strCache>
                <c:ptCount val="1"/>
                <c:pt idx="0">
                  <c:v>2030 Females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'Variation - Small Multiples'!$E$38:$E$54</c:f>
              <c:numCache>
                <c:formatCode>_(* #,##0_);_(* \(#,##0\);_(* "-"??_);_(@_)</c:formatCode>
                <c:ptCount val="17"/>
                <c:pt idx="0">
                  <c:v>14314</c:v>
                </c:pt>
                <c:pt idx="1">
                  <c:v>16089</c:v>
                </c:pt>
                <c:pt idx="2">
                  <c:v>15334</c:v>
                </c:pt>
                <c:pt idx="3">
                  <c:v>23958</c:v>
                </c:pt>
                <c:pt idx="4">
                  <c:v>25763</c:v>
                </c:pt>
                <c:pt idx="5">
                  <c:v>28226</c:v>
                </c:pt>
                <c:pt idx="6">
                  <c:v>24730</c:v>
                </c:pt>
                <c:pt idx="7">
                  <c:v>21808</c:v>
                </c:pt>
                <c:pt idx="8">
                  <c:v>29086</c:v>
                </c:pt>
                <c:pt idx="9">
                  <c:v>34065</c:v>
                </c:pt>
                <c:pt idx="10">
                  <c:v>34314</c:v>
                </c:pt>
                <c:pt idx="11">
                  <c:v>35909</c:v>
                </c:pt>
                <c:pt idx="12">
                  <c:v>37311</c:v>
                </c:pt>
                <c:pt idx="13">
                  <c:v>39528</c:v>
                </c:pt>
                <c:pt idx="14">
                  <c:v>22979</c:v>
                </c:pt>
                <c:pt idx="15">
                  <c:v>21972</c:v>
                </c:pt>
                <c:pt idx="16">
                  <c:v>13654</c:v>
                </c:pt>
              </c:numCache>
            </c:numRef>
          </c:xVal>
          <c:yVal>
            <c:numRef>
              <c:f>'Variation - Small Multiples'!$F$38:$F$54</c:f>
              <c:numCache>
                <c:formatCode>_(* #,##0_);_(* \(#,##0\);_(* "-"??_);_(@_)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6A8-4FFE-89BE-F403EB5DE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6586159"/>
        <c:axId val="2006582319"/>
      </c:scatterChart>
      <c:catAx>
        <c:axId val="881495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6588559"/>
        <c:crosses val="autoZero"/>
        <c:auto val="1"/>
        <c:lblAlgn val="ctr"/>
        <c:lblOffset val="100"/>
        <c:noMultiLvlLbl val="0"/>
      </c:catAx>
      <c:valAx>
        <c:axId val="2006588559"/>
        <c:scaling>
          <c:orientation val="minMax"/>
          <c:min val="-50000"/>
        </c:scaling>
        <c:delete val="1"/>
        <c:axPos val="b"/>
        <c:numFmt formatCode="_(* #,##0_);_(* \(#,##0\);_(* &quot;-&quot;??_);_(@_)" sourceLinked="1"/>
        <c:majorTickMark val="none"/>
        <c:minorTickMark val="none"/>
        <c:tickLblPos val="nextTo"/>
        <c:crossAx val="88149519"/>
        <c:crosses val="autoZero"/>
        <c:crossBetween val="between"/>
      </c:valAx>
      <c:valAx>
        <c:axId val="2006582319"/>
        <c:scaling>
          <c:orientation val="minMax"/>
        </c:scaling>
        <c:delete val="1"/>
        <c:axPos val="r"/>
        <c:numFmt formatCode="_(* #,##0_);_(* \(#,##0\);_(* &quot;-&quot;??_);_(@_)" sourceLinked="1"/>
        <c:majorTickMark val="out"/>
        <c:minorTickMark val="none"/>
        <c:tickLblPos val="nextTo"/>
        <c:crossAx val="2006586159"/>
        <c:crosses val="max"/>
        <c:crossBetween val="midCat"/>
      </c:valAx>
      <c:valAx>
        <c:axId val="2006586159"/>
        <c:scaling>
          <c:orientation val="minMax"/>
        </c:scaling>
        <c:delete val="0"/>
        <c:axPos val="t"/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6582319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172049847754417E-2"/>
          <c:y val="0.14386459802538787"/>
          <c:w val="0.92051294841190445"/>
          <c:h val="0.8251057827926657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'Variation - Small Multiples'!$B$37</c:f>
              <c:strCache>
                <c:ptCount val="1"/>
                <c:pt idx="0">
                  <c:v>2020 Males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91D8D99-7DCF-4F50-9F0A-EE670D9A08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DBB-4691-89A7-2C577765BA0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2335EAB-E311-46C5-8E25-8C30FE4DE9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DBB-4691-89A7-2C577765BA0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D7940D8-2F09-4655-9648-2C85A893E9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DBB-4691-89A7-2C577765BA0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B648F99-6A01-4609-95F7-E1133E59C4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DBB-4691-89A7-2C577765BA0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0EB847D-03D7-4091-9245-00104746A8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DBB-4691-89A7-2C577765BA0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E527E7A-46C6-4CDD-93F3-6A5BDF4EEA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DBB-4691-89A7-2C577765BA0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299A683-9042-4108-A4C3-F33F4DF9F6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DBB-4691-89A7-2C577765BA0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2098AF6-BF71-4182-AD97-59A993775E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DBB-4691-89A7-2C577765BA0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407E62F-73F8-4619-9C0C-BB3A272957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DBB-4691-89A7-2C577765BA0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1A4894D-D228-4B0D-9553-FFF80BE21A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DBB-4691-89A7-2C577765BA0A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E729224-E112-43CE-A22B-9E8BD9F65C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DBB-4691-89A7-2C577765BA0A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64315F0-1191-47CC-BA83-8B96AC4537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DBB-4691-89A7-2C577765BA0A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7A28637-727E-42DE-B372-FC3CA5C1C7E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DBB-4691-89A7-2C577765BA0A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B04AFDF-D509-44F2-9EE6-A24CE8EDE1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DBB-4691-89A7-2C577765BA0A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28075FC-FD26-4D07-9B1D-562BD5C6770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DBB-4691-89A7-2C577765BA0A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3518EB7-79C8-46AB-B0DD-5CA1C7DC670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DBB-4691-89A7-2C577765BA0A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FEE3706-E874-433F-97D1-1EEE39B84F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DBB-4691-89A7-2C577765BA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'Variation - Small Multiples'!$A$38:$A$54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Multiples'!$B$38:$B$54</c:f>
              <c:numCache>
                <c:formatCode>_(* #,##0_);_(* \(#,##0\);_(* "-"??_);_(@_)</c:formatCode>
                <c:ptCount val="17"/>
                <c:pt idx="0">
                  <c:v>-12759.2</c:v>
                </c:pt>
                <c:pt idx="1">
                  <c:v>-13299.2</c:v>
                </c:pt>
                <c:pt idx="2">
                  <c:v>-13998.400000000001</c:v>
                </c:pt>
                <c:pt idx="3">
                  <c:v>-20294.400000000001</c:v>
                </c:pt>
                <c:pt idx="4">
                  <c:v>-19500</c:v>
                </c:pt>
                <c:pt idx="5">
                  <c:v>-22924</c:v>
                </c:pt>
                <c:pt idx="6">
                  <c:v>-19323.2</c:v>
                </c:pt>
                <c:pt idx="7">
                  <c:v>-18034.400000000001</c:v>
                </c:pt>
                <c:pt idx="8">
                  <c:v>-23310.400000000001</c:v>
                </c:pt>
                <c:pt idx="9">
                  <c:v>-28500</c:v>
                </c:pt>
                <c:pt idx="10">
                  <c:v>-29494.400000000001</c:v>
                </c:pt>
                <c:pt idx="11">
                  <c:v>-26052</c:v>
                </c:pt>
                <c:pt idx="12">
                  <c:v>-27341.600000000002</c:v>
                </c:pt>
                <c:pt idx="13">
                  <c:v>-28072</c:v>
                </c:pt>
                <c:pt idx="14">
                  <c:v>-20826.400000000001</c:v>
                </c:pt>
                <c:pt idx="15">
                  <c:v>-18477.600000000002</c:v>
                </c:pt>
                <c:pt idx="16">
                  <c:v>-13066.400000000001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'Variation - Small Multiples'!$C$11:$C$27</c15:f>
                <c15:dlblRangeCache>
                  <c:ptCount val="17"/>
                  <c:pt idx="0">
                    <c:v> 12,759 </c:v>
                  </c:pt>
                  <c:pt idx="1">
                    <c:v> 13,299 </c:v>
                  </c:pt>
                  <c:pt idx="2">
                    <c:v> 13,998 </c:v>
                  </c:pt>
                  <c:pt idx="3">
                    <c:v> 20,294 </c:v>
                  </c:pt>
                  <c:pt idx="4">
                    <c:v> 19,500 </c:v>
                  </c:pt>
                  <c:pt idx="5">
                    <c:v> 22,924 </c:v>
                  </c:pt>
                  <c:pt idx="6">
                    <c:v> 19,323 </c:v>
                  </c:pt>
                  <c:pt idx="7">
                    <c:v> 18,034 </c:v>
                  </c:pt>
                  <c:pt idx="8">
                    <c:v> 23,310 </c:v>
                  </c:pt>
                  <c:pt idx="9">
                    <c:v> 28,500 </c:v>
                  </c:pt>
                  <c:pt idx="10">
                    <c:v> 29,494 </c:v>
                  </c:pt>
                  <c:pt idx="11">
                    <c:v> 26,052 </c:v>
                  </c:pt>
                  <c:pt idx="12">
                    <c:v> 27,342 </c:v>
                  </c:pt>
                  <c:pt idx="13">
                    <c:v> 28,072 </c:v>
                  </c:pt>
                  <c:pt idx="14">
                    <c:v> 20,826 </c:v>
                  </c:pt>
                  <c:pt idx="15">
                    <c:v> 18,478 </c:v>
                  </c:pt>
                  <c:pt idx="16">
                    <c:v> 13,066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CDBB-4691-89A7-2C577765BA0A}"/>
            </c:ext>
          </c:extLst>
        </c:ser>
        <c:ser>
          <c:idx val="1"/>
          <c:order val="1"/>
          <c:tx>
            <c:strRef>
              <c:f>'Variation - Small Multiples'!$C$37</c:f>
              <c:strCache>
                <c:ptCount val="1"/>
                <c:pt idx="0">
                  <c:v>2020 Females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'Variation - Small Multiples'!$A$38:$A$54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Multiples'!$C$38:$C$54</c:f>
              <c:numCache>
                <c:formatCode>_(* #,##0_);_(* \(#,##0\);_(* "-"??_);_(@_)</c:formatCode>
                <c:ptCount val="17"/>
                <c:pt idx="0">
                  <c:v>11480</c:v>
                </c:pt>
                <c:pt idx="1">
                  <c:v>15504.800000000001</c:v>
                </c:pt>
                <c:pt idx="2">
                  <c:v>15617.6</c:v>
                </c:pt>
                <c:pt idx="3">
                  <c:v>18588</c:v>
                </c:pt>
                <c:pt idx="4">
                  <c:v>16704</c:v>
                </c:pt>
                <c:pt idx="5">
                  <c:v>22100</c:v>
                </c:pt>
                <c:pt idx="6">
                  <c:v>20911.2</c:v>
                </c:pt>
                <c:pt idx="7">
                  <c:v>22292</c:v>
                </c:pt>
                <c:pt idx="8">
                  <c:v>21104</c:v>
                </c:pt>
                <c:pt idx="9">
                  <c:v>30864.800000000003</c:v>
                </c:pt>
                <c:pt idx="10">
                  <c:v>25033.600000000002</c:v>
                </c:pt>
                <c:pt idx="11">
                  <c:v>25685.600000000002</c:v>
                </c:pt>
                <c:pt idx="12">
                  <c:v>26212</c:v>
                </c:pt>
                <c:pt idx="13">
                  <c:v>28410.400000000001</c:v>
                </c:pt>
                <c:pt idx="14">
                  <c:v>17939.2</c:v>
                </c:pt>
                <c:pt idx="15">
                  <c:v>21420.800000000003</c:v>
                </c:pt>
                <c:pt idx="16">
                  <c:v>15630.400000000001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DBB-4691-89A7-2C577765B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88149519"/>
        <c:axId val="2006588559"/>
      </c:barChart>
      <c:scatterChart>
        <c:scatterStyle val="smoothMarker"/>
        <c:varyColors val="0"/>
        <c:ser>
          <c:idx val="2"/>
          <c:order val="2"/>
          <c:tx>
            <c:strRef>
              <c:f>'Variation - Small Multiples'!$D$37</c:f>
              <c:strCache>
                <c:ptCount val="1"/>
                <c:pt idx="0">
                  <c:v>2030 Males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'Variation - Small Multiples'!$D$38:$D$54</c:f>
              <c:numCache>
                <c:formatCode>_(* #,##0_);_(* \(#,##0\);_(* "-"??_);_(@_)</c:formatCode>
                <c:ptCount val="17"/>
                <c:pt idx="0">
                  <c:v>-16138.75</c:v>
                </c:pt>
                <c:pt idx="1">
                  <c:v>-17813.75</c:v>
                </c:pt>
                <c:pt idx="2">
                  <c:v>-21115</c:v>
                </c:pt>
                <c:pt idx="3">
                  <c:v>-29156.25</c:v>
                </c:pt>
                <c:pt idx="4">
                  <c:v>-29170</c:v>
                </c:pt>
                <c:pt idx="5">
                  <c:v>-27237.5</c:v>
                </c:pt>
                <c:pt idx="6">
                  <c:v>-32860</c:v>
                </c:pt>
                <c:pt idx="7">
                  <c:v>-32138.75</c:v>
                </c:pt>
                <c:pt idx="8">
                  <c:v>-25960</c:v>
                </c:pt>
                <c:pt idx="9">
                  <c:v>-47517.5</c:v>
                </c:pt>
                <c:pt idx="10">
                  <c:v>-46152.5</c:v>
                </c:pt>
                <c:pt idx="11">
                  <c:v>-42293.75</c:v>
                </c:pt>
                <c:pt idx="12">
                  <c:v>-38101.25</c:v>
                </c:pt>
                <c:pt idx="13">
                  <c:v>-49041.25</c:v>
                </c:pt>
                <c:pt idx="14">
                  <c:v>-43381.25</c:v>
                </c:pt>
                <c:pt idx="15">
                  <c:v>-42070</c:v>
                </c:pt>
                <c:pt idx="16">
                  <c:v>-24106.25</c:v>
                </c:pt>
              </c:numCache>
            </c:numRef>
          </c:xVal>
          <c:yVal>
            <c:numRef>
              <c:f>'Variation - Small Multiples'!$F$38:$F$54</c:f>
              <c:numCache>
                <c:formatCode>_(* #,##0_);_(* \(#,##0\);_(* "-"??_);_(@_)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CDBB-4691-89A7-2C577765BA0A}"/>
            </c:ext>
          </c:extLst>
        </c:ser>
        <c:ser>
          <c:idx val="3"/>
          <c:order val="3"/>
          <c:tx>
            <c:strRef>
              <c:f>'Variation - Small Multiples'!$E$37</c:f>
              <c:strCache>
                <c:ptCount val="1"/>
                <c:pt idx="0">
                  <c:v>2030 Females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'Variation - Small Multiples'!$E$38:$E$54</c:f>
              <c:numCache>
                <c:formatCode>_(* #,##0_);_(* \(#,##0\);_(* "-"??_);_(@_)</c:formatCode>
                <c:ptCount val="17"/>
                <c:pt idx="0">
                  <c:v>14314</c:v>
                </c:pt>
                <c:pt idx="1">
                  <c:v>16089</c:v>
                </c:pt>
                <c:pt idx="2">
                  <c:v>15334</c:v>
                </c:pt>
                <c:pt idx="3">
                  <c:v>23958</c:v>
                </c:pt>
                <c:pt idx="4">
                  <c:v>25763</c:v>
                </c:pt>
                <c:pt idx="5">
                  <c:v>28226</c:v>
                </c:pt>
                <c:pt idx="6">
                  <c:v>24730</c:v>
                </c:pt>
                <c:pt idx="7">
                  <c:v>21808</c:v>
                </c:pt>
                <c:pt idx="8">
                  <c:v>29086</c:v>
                </c:pt>
                <c:pt idx="9">
                  <c:v>34065</c:v>
                </c:pt>
                <c:pt idx="10">
                  <c:v>34314</c:v>
                </c:pt>
                <c:pt idx="11">
                  <c:v>35909</c:v>
                </c:pt>
                <c:pt idx="12">
                  <c:v>37311</c:v>
                </c:pt>
                <c:pt idx="13">
                  <c:v>39528</c:v>
                </c:pt>
                <c:pt idx="14">
                  <c:v>22979</c:v>
                </c:pt>
                <c:pt idx="15">
                  <c:v>21972</c:v>
                </c:pt>
                <c:pt idx="16">
                  <c:v>13654</c:v>
                </c:pt>
              </c:numCache>
            </c:numRef>
          </c:xVal>
          <c:yVal>
            <c:numRef>
              <c:f>'Variation - Small Multiples'!$F$38:$F$54</c:f>
              <c:numCache>
                <c:formatCode>_(* #,##0_);_(* \(#,##0\);_(* "-"??_);_(@_)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CDBB-4691-89A7-2C577765B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6586159"/>
        <c:axId val="2006582319"/>
      </c:scatterChart>
      <c:catAx>
        <c:axId val="881495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6588559"/>
        <c:crosses val="autoZero"/>
        <c:auto val="1"/>
        <c:lblAlgn val="ctr"/>
        <c:lblOffset val="100"/>
        <c:noMultiLvlLbl val="0"/>
      </c:catAx>
      <c:valAx>
        <c:axId val="2006588559"/>
        <c:scaling>
          <c:orientation val="minMax"/>
          <c:min val="-60000"/>
        </c:scaling>
        <c:delete val="1"/>
        <c:axPos val="b"/>
        <c:numFmt formatCode="_(* #,##0_);_(* \(#,##0\);_(* &quot;-&quot;??_);_(@_)" sourceLinked="1"/>
        <c:majorTickMark val="out"/>
        <c:minorTickMark val="none"/>
        <c:tickLblPos val="nextTo"/>
        <c:crossAx val="88149519"/>
        <c:crosses val="autoZero"/>
        <c:crossBetween val="between"/>
      </c:valAx>
      <c:valAx>
        <c:axId val="2006582319"/>
        <c:scaling>
          <c:orientation val="minMax"/>
        </c:scaling>
        <c:delete val="1"/>
        <c:axPos val="r"/>
        <c:numFmt formatCode="_(* #,##0_);_(* \(#,##0\);_(* &quot;-&quot;??_);_(@_)" sourceLinked="1"/>
        <c:majorTickMark val="out"/>
        <c:minorTickMark val="none"/>
        <c:tickLblPos val="nextTo"/>
        <c:crossAx val="2006586159"/>
        <c:crosses val="max"/>
        <c:crossBetween val="midCat"/>
      </c:valAx>
      <c:valAx>
        <c:axId val="2006586159"/>
        <c:scaling>
          <c:orientation val="minMax"/>
        </c:scaling>
        <c:delete val="1"/>
        <c:axPos val="b"/>
        <c:numFmt formatCode="_(* #,##0_);_(* \(#,##0\);_(* &quot;-&quot;??_);_(@_)" sourceLinked="1"/>
        <c:majorTickMark val="out"/>
        <c:minorTickMark val="none"/>
        <c:tickLblPos val="nextTo"/>
        <c:crossAx val="2006582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172049847754417E-2"/>
          <c:y val="0.14386459802538787"/>
          <c:w val="0.92051294841190445"/>
          <c:h val="0.8251057827926657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'Variation - Small Multiples'!$B$37</c:f>
              <c:strCache>
                <c:ptCount val="1"/>
                <c:pt idx="0">
                  <c:v>2020 Males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374EE85-4496-4BB1-B299-FECA8D6BE2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02EE-483D-A349-B3C900C85C6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88473AD-D9BF-4E71-8AF9-59452366D4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2EE-483D-A349-B3C900C85C6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311C62B-E2FD-44E6-9142-F758392454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2EE-483D-A349-B3C900C85C6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FC94786-6D4F-4364-8543-7E23340A15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2EE-483D-A349-B3C900C85C6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02054A7-B48E-4D22-9F3D-EF37543532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2EE-483D-A349-B3C900C85C6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EC06086-D1F6-46BC-A997-711F9E3581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2EE-483D-A349-B3C900C85C6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6B6AE69-392C-4898-8BE6-B35AC855C9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2EE-483D-A349-B3C900C85C60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2A76758-3325-47D0-8BCE-35A09330B9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2EE-483D-A349-B3C900C85C60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190D3BF-CC98-4830-9E51-F6DBF062A9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2EE-483D-A349-B3C900C85C60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2D901B0-AB72-4B49-9B9B-3F4F024523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2EE-483D-A349-B3C900C85C60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610FA45-63E4-4C56-AD37-E0AFD5C8C6A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2EE-483D-A349-B3C900C85C60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FD57C4C-46B4-43C8-A2D5-96BB7E7847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2EE-483D-A349-B3C900C85C60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1070DF12-FF4C-4272-8FA2-FD44D08991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2EE-483D-A349-B3C900C85C60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D8243C89-61B8-47D6-9A83-304DC854ADD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2EE-483D-A349-B3C900C85C60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738F08A-6DC9-4532-A079-5BADB168835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2EE-483D-A349-B3C900C85C60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A1376705-F160-46D5-95C3-3679DC210F3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2EE-483D-A349-B3C900C85C60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9A1CCD9-295B-4F59-856F-44D391C78B9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2EE-483D-A349-B3C900C85C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'Variation - Small Multiples'!$A$38:$A$54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Multiples'!$B$38:$B$54</c:f>
              <c:numCache>
                <c:formatCode>_(* #,##0_);_(* \(#,##0\);_(* "-"??_);_(@_)</c:formatCode>
                <c:ptCount val="17"/>
                <c:pt idx="0">
                  <c:v>-12759.2</c:v>
                </c:pt>
                <c:pt idx="1">
                  <c:v>-13299.2</c:v>
                </c:pt>
                <c:pt idx="2">
                  <c:v>-13998.400000000001</c:v>
                </c:pt>
                <c:pt idx="3">
                  <c:v>-20294.400000000001</c:v>
                </c:pt>
                <c:pt idx="4">
                  <c:v>-19500</c:v>
                </c:pt>
                <c:pt idx="5">
                  <c:v>-22924</c:v>
                </c:pt>
                <c:pt idx="6">
                  <c:v>-19323.2</c:v>
                </c:pt>
                <c:pt idx="7">
                  <c:v>-18034.400000000001</c:v>
                </c:pt>
                <c:pt idx="8">
                  <c:v>-23310.400000000001</c:v>
                </c:pt>
                <c:pt idx="9">
                  <c:v>-28500</c:v>
                </c:pt>
                <c:pt idx="10">
                  <c:v>-29494.400000000001</c:v>
                </c:pt>
                <c:pt idx="11">
                  <c:v>-26052</c:v>
                </c:pt>
                <c:pt idx="12">
                  <c:v>-27341.600000000002</c:v>
                </c:pt>
                <c:pt idx="13">
                  <c:v>-28072</c:v>
                </c:pt>
                <c:pt idx="14">
                  <c:v>-20826.400000000001</c:v>
                </c:pt>
                <c:pt idx="15">
                  <c:v>-18477.600000000002</c:v>
                </c:pt>
                <c:pt idx="16">
                  <c:v>-13066.400000000001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'Variation - Small Multiples'!$C$11:$C$27</c15:f>
                <c15:dlblRangeCache>
                  <c:ptCount val="17"/>
                  <c:pt idx="0">
                    <c:v> 12,759 </c:v>
                  </c:pt>
                  <c:pt idx="1">
                    <c:v> 13,299 </c:v>
                  </c:pt>
                  <c:pt idx="2">
                    <c:v> 13,998 </c:v>
                  </c:pt>
                  <c:pt idx="3">
                    <c:v> 20,294 </c:v>
                  </c:pt>
                  <c:pt idx="4">
                    <c:v> 19,500 </c:v>
                  </c:pt>
                  <c:pt idx="5">
                    <c:v> 22,924 </c:v>
                  </c:pt>
                  <c:pt idx="6">
                    <c:v> 19,323 </c:v>
                  </c:pt>
                  <c:pt idx="7">
                    <c:v> 18,034 </c:v>
                  </c:pt>
                  <c:pt idx="8">
                    <c:v> 23,310 </c:v>
                  </c:pt>
                  <c:pt idx="9">
                    <c:v> 28,500 </c:v>
                  </c:pt>
                  <c:pt idx="10">
                    <c:v> 29,494 </c:v>
                  </c:pt>
                  <c:pt idx="11">
                    <c:v> 26,052 </c:v>
                  </c:pt>
                  <c:pt idx="12">
                    <c:v> 27,342 </c:v>
                  </c:pt>
                  <c:pt idx="13">
                    <c:v> 28,072 </c:v>
                  </c:pt>
                  <c:pt idx="14">
                    <c:v> 20,826 </c:v>
                  </c:pt>
                  <c:pt idx="15">
                    <c:v> 18,478 </c:v>
                  </c:pt>
                  <c:pt idx="16">
                    <c:v> 13,066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1-02EE-483D-A349-B3C900C85C60}"/>
            </c:ext>
          </c:extLst>
        </c:ser>
        <c:ser>
          <c:idx val="1"/>
          <c:order val="1"/>
          <c:tx>
            <c:strRef>
              <c:f>'Variation - Small Multiples'!$C$37</c:f>
              <c:strCache>
                <c:ptCount val="1"/>
                <c:pt idx="0">
                  <c:v>2020 Females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'Variation - Small Multiples'!$A$38:$A$54</c:f>
              <c:strCache>
                <c:ptCount val="17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80+</c:v>
                </c:pt>
              </c:strCache>
            </c:strRef>
          </c:cat>
          <c:val>
            <c:numRef>
              <c:f>'Variation - Small Multiples'!$C$38:$C$54</c:f>
              <c:numCache>
                <c:formatCode>_(* #,##0_);_(* \(#,##0\);_(* "-"??_);_(@_)</c:formatCode>
                <c:ptCount val="17"/>
                <c:pt idx="0">
                  <c:v>11480</c:v>
                </c:pt>
                <c:pt idx="1">
                  <c:v>15504.800000000001</c:v>
                </c:pt>
                <c:pt idx="2">
                  <c:v>15617.6</c:v>
                </c:pt>
                <c:pt idx="3">
                  <c:v>18588</c:v>
                </c:pt>
                <c:pt idx="4">
                  <c:v>16704</c:v>
                </c:pt>
                <c:pt idx="5">
                  <c:v>22100</c:v>
                </c:pt>
                <c:pt idx="6">
                  <c:v>20911.2</c:v>
                </c:pt>
                <c:pt idx="7">
                  <c:v>22292</c:v>
                </c:pt>
                <c:pt idx="8">
                  <c:v>21104</c:v>
                </c:pt>
                <c:pt idx="9">
                  <c:v>30864.800000000003</c:v>
                </c:pt>
                <c:pt idx="10">
                  <c:v>25033.600000000002</c:v>
                </c:pt>
                <c:pt idx="11">
                  <c:v>25685.600000000002</c:v>
                </c:pt>
                <c:pt idx="12">
                  <c:v>26212</c:v>
                </c:pt>
                <c:pt idx="13">
                  <c:v>28410.400000000001</c:v>
                </c:pt>
                <c:pt idx="14">
                  <c:v>17939.2</c:v>
                </c:pt>
                <c:pt idx="15">
                  <c:v>21420.800000000003</c:v>
                </c:pt>
                <c:pt idx="16">
                  <c:v>15630.400000000001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2EE-483D-A349-B3C900C85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88149519"/>
        <c:axId val="2006588559"/>
      </c:barChart>
      <c:scatterChart>
        <c:scatterStyle val="smoothMarker"/>
        <c:varyColors val="0"/>
        <c:ser>
          <c:idx val="2"/>
          <c:order val="2"/>
          <c:tx>
            <c:strRef>
              <c:f>'Variation - Small Multiples'!$D$37</c:f>
              <c:strCache>
                <c:ptCount val="1"/>
                <c:pt idx="0">
                  <c:v>2030 Males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'Variation - Small Multiples'!$D$38:$D$54</c:f>
              <c:numCache>
                <c:formatCode>_(* #,##0_);_(* \(#,##0\);_(* "-"??_);_(@_)</c:formatCode>
                <c:ptCount val="17"/>
                <c:pt idx="0">
                  <c:v>-16138.75</c:v>
                </c:pt>
                <c:pt idx="1">
                  <c:v>-17813.75</c:v>
                </c:pt>
                <c:pt idx="2">
                  <c:v>-21115</c:v>
                </c:pt>
                <c:pt idx="3">
                  <c:v>-29156.25</c:v>
                </c:pt>
                <c:pt idx="4">
                  <c:v>-29170</c:v>
                </c:pt>
                <c:pt idx="5">
                  <c:v>-27237.5</c:v>
                </c:pt>
                <c:pt idx="6">
                  <c:v>-32860</c:v>
                </c:pt>
                <c:pt idx="7">
                  <c:v>-32138.75</c:v>
                </c:pt>
                <c:pt idx="8">
                  <c:v>-25960</c:v>
                </c:pt>
                <c:pt idx="9">
                  <c:v>-47517.5</c:v>
                </c:pt>
                <c:pt idx="10">
                  <c:v>-46152.5</c:v>
                </c:pt>
                <c:pt idx="11">
                  <c:v>-42293.75</c:v>
                </c:pt>
                <c:pt idx="12">
                  <c:v>-38101.25</c:v>
                </c:pt>
                <c:pt idx="13">
                  <c:v>-49041.25</c:v>
                </c:pt>
                <c:pt idx="14">
                  <c:v>-43381.25</c:v>
                </c:pt>
                <c:pt idx="15">
                  <c:v>-42070</c:v>
                </c:pt>
                <c:pt idx="16">
                  <c:v>-24106.25</c:v>
                </c:pt>
              </c:numCache>
            </c:numRef>
          </c:xVal>
          <c:yVal>
            <c:numRef>
              <c:f>'Variation - Small Multiples'!$F$38:$F$54</c:f>
              <c:numCache>
                <c:formatCode>_(* #,##0_);_(* \(#,##0\);_(* "-"??_);_(@_)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02EE-483D-A349-B3C900C85C60}"/>
            </c:ext>
          </c:extLst>
        </c:ser>
        <c:ser>
          <c:idx val="3"/>
          <c:order val="3"/>
          <c:tx>
            <c:strRef>
              <c:f>'Variation - Small Multiples'!$E$37</c:f>
              <c:strCache>
                <c:ptCount val="1"/>
                <c:pt idx="0">
                  <c:v>2030 Females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'Variation - Small Multiples'!$E$38:$E$54</c:f>
              <c:numCache>
                <c:formatCode>_(* #,##0_);_(* \(#,##0\);_(* "-"??_);_(@_)</c:formatCode>
                <c:ptCount val="17"/>
                <c:pt idx="0">
                  <c:v>14314</c:v>
                </c:pt>
                <c:pt idx="1">
                  <c:v>16089</c:v>
                </c:pt>
                <c:pt idx="2">
                  <c:v>15334</c:v>
                </c:pt>
                <c:pt idx="3">
                  <c:v>23958</c:v>
                </c:pt>
                <c:pt idx="4">
                  <c:v>25763</c:v>
                </c:pt>
                <c:pt idx="5">
                  <c:v>28226</c:v>
                </c:pt>
                <c:pt idx="6">
                  <c:v>24730</c:v>
                </c:pt>
                <c:pt idx="7">
                  <c:v>21808</c:v>
                </c:pt>
                <c:pt idx="8">
                  <c:v>29086</c:v>
                </c:pt>
                <c:pt idx="9">
                  <c:v>34065</c:v>
                </c:pt>
                <c:pt idx="10">
                  <c:v>34314</c:v>
                </c:pt>
                <c:pt idx="11">
                  <c:v>35909</c:v>
                </c:pt>
                <c:pt idx="12">
                  <c:v>37311</c:v>
                </c:pt>
                <c:pt idx="13">
                  <c:v>39528</c:v>
                </c:pt>
                <c:pt idx="14">
                  <c:v>22979</c:v>
                </c:pt>
                <c:pt idx="15">
                  <c:v>21972</c:v>
                </c:pt>
                <c:pt idx="16">
                  <c:v>13654</c:v>
                </c:pt>
              </c:numCache>
            </c:numRef>
          </c:xVal>
          <c:yVal>
            <c:numRef>
              <c:f>'Variation - Small Multiples'!$F$38:$F$54</c:f>
              <c:numCache>
                <c:formatCode>_(* #,##0_);_(* \(#,##0\);_(* "-"??_);_(@_)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02EE-483D-A349-B3C900C85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6586159"/>
        <c:axId val="2006582319"/>
      </c:scatterChart>
      <c:catAx>
        <c:axId val="881495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6588559"/>
        <c:crosses val="autoZero"/>
        <c:auto val="1"/>
        <c:lblAlgn val="ctr"/>
        <c:lblOffset val="100"/>
        <c:noMultiLvlLbl val="0"/>
      </c:catAx>
      <c:valAx>
        <c:axId val="2006588559"/>
        <c:scaling>
          <c:orientation val="minMax"/>
          <c:min val="-60000"/>
        </c:scaling>
        <c:delete val="1"/>
        <c:axPos val="b"/>
        <c:numFmt formatCode="_(* #,##0_);_(* \(#,##0\);_(* &quot;-&quot;??_);_(@_)" sourceLinked="1"/>
        <c:majorTickMark val="out"/>
        <c:minorTickMark val="none"/>
        <c:tickLblPos val="nextTo"/>
        <c:crossAx val="88149519"/>
        <c:crosses val="autoZero"/>
        <c:crossBetween val="between"/>
      </c:valAx>
      <c:valAx>
        <c:axId val="2006582319"/>
        <c:scaling>
          <c:orientation val="minMax"/>
        </c:scaling>
        <c:delete val="1"/>
        <c:axPos val="r"/>
        <c:numFmt formatCode="_(* #,##0_);_(* \(#,##0\);_(* &quot;-&quot;??_);_(@_)" sourceLinked="1"/>
        <c:majorTickMark val="out"/>
        <c:minorTickMark val="none"/>
        <c:tickLblPos val="nextTo"/>
        <c:crossAx val="2006586159"/>
        <c:crosses val="max"/>
        <c:crossBetween val="midCat"/>
      </c:valAx>
      <c:valAx>
        <c:axId val="2006586159"/>
        <c:scaling>
          <c:orientation val="minMax"/>
        </c:scaling>
        <c:delete val="1"/>
        <c:axPos val="b"/>
        <c:numFmt formatCode="_(* #,##0_);_(* \(#,##0\);_(* &quot;-&quot;??_);_(@_)" sourceLinked="1"/>
        <c:majorTickMark val="out"/>
        <c:minorTickMark val="none"/>
        <c:tickLblPos val="nextTo"/>
        <c:crossAx val="2006582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Pyramids'!$B$76:$B$91</c:f>
              <c:numCache>
                <c:formatCode>General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9F-4020-9170-055849167BBB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'Population Pyramids'!$C$76:$C$91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9F-4020-9170-055849167BBB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Pyramids'!$D$76:$D$91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9F-4020-9170-055849167BBB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'Population Pyramids'!$E$76:$E$91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9F-4020-9170-055849167BBB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Pyramids'!$F$76:$F$91</c:f>
              <c:numCache>
                <c:formatCode>General</c:formatCode>
                <c:ptCount val="16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9F-4020-9170-055849167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984864"/>
        <c:axId val="540985848"/>
      </c:barChart>
      <c:catAx>
        <c:axId val="540984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Pyramids'!$B$76:$B$91</c:f>
              <c:numCache>
                <c:formatCode>General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B-437A-974C-63D2E93E563E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'Population Pyramids'!$C$76:$C$91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9B-437A-974C-63D2E93E563E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Pyramids'!$D$76:$D$91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9B-437A-974C-63D2E93E563E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'Population Pyramids'!$E$76:$E$91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9B-437A-974C-63D2E93E563E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Pyramids'!$F$76:$F$91</c:f>
              <c:numCache>
                <c:formatCode>General</c:formatCode>
                <c:ptCount val="16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9B-437A-974C-63D2E93E5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984864"/>
        <c:axId val="540985848"/>
      </c:barChart>
      <c:catAx>
        <c:axId val="540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Pyramids'!$B$76:$B$91</c:f>
              <c:numCache>
                <c:formatCode>General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CC-4DF5-98C8-0CD7116F49E1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'Population Pyramids'!$C$76:$C$91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CC-4DF5-98C8-0CD7116F49E1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Pyramids'!$D$76:$D$91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CC-4DF5-98C8-0CD7116F49E1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'Population Pyramids'!$E$76:$E$91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CC-4DF5-98C8-0CD7116F49E1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Pyramids'!$F$76:$F$91</c:f>
              <c:numCache>
                <c:formatCode>General</c:formatCode>
                <c:ptCount val="16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CC-4DF5-98C8-0CD7116F4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540984864"/>
        <c:axId val="540985848"/>
      </c:barChart>
      <c:catAx>
        <c:axId val="540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Pyramids'!$B$76:$B$91</c:f>
              <c:numCache>
                <c:formatCode>General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8D-452C-A9C5-72147B86C70D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'Population Pyramids'!$C$76:$C$91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8D-452C-A9C5-72147B86C70D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Pyramids'!$D$76:$D$91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8D-452C-A9C5-72147B86C70D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'Population Pyramids'!$E$76:$E$91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8D-452C-A9C5-72147B86C70D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Pyramids'!$F$76:$F$91</c:f>
              <c:numCache>
                <c:formatCode>General</c:formatCode>
                <c:ptCount val="16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8D-452C-A9C5-72147B86C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540984864"/>
        <c:axId val="540985848"/>
      </c:barChart>
      <c:catAx>
        <c:axId val="540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9005D2C-1B0C-4023-842F-740DF410893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C6B-4033-A70E-59C7E4D0800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F1A8164-AF48-48F4-9473-8A203BBAE6A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C6B-4033-A70E-59C7E4D0800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BB8BAE7-5EAC-4F3F-B5DF-CAB04FF372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C6B-4033-A70E-59C7E4D0800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15CD92D-8910-4D05-B0FC-4172AB53252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C6B-4033-A70E-59C7E4D0800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959FA36-A44E-4A95-B921-0660CEB37A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C6B-4033-A70E-59C7E4D0800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327E8C9-0812-4CDA-AD36-206E429DAE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1C6B-4033-A70E-59C7E4D0800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FE94540-8903-44E1-9E2D-4D813857A0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1C6B-4033-A70E-59C7E4D0800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E3408A5-6F04-4730-B761-0E8FFEA34A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C6B-4033-A70E-59C7E4D0800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3DFA9E7-E1EF-4499-A782-C40BEFB3BF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1C6B-4033-A70E-59C7E4D0800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4BBDEFE-F217-47C3-A9A6-AF9FEBB8C0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C6B-4033-A70E-59C7E4D0800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0315C83-F19E-4B1C-A74E-DBBDA672F44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C6B-4033-A70E-59C7E4D0800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E53736A-FAF6-4AED-A8E9-9A01B08ADD4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C6B-4033-A70E-59C7E4D0800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A9573F1-BBE8-4AAC-9836-7604EAB30F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1C6B-4033-A70E-59C7E4D0800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67DF851-CD5C-459A-9D3D-83D43B2523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C6B-4033-A70E-59C7E4D0800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81C3344-209A-48BD-A825-BBA48FF060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1C6B-4033-A70E-59C7E4D0800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39CD9EF8-9971-4447-AB5D-D0E6E15ECCC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1C6B-4033-A70E-59C7E4D080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Pyramids'!$B$76:$B$91</c:f>
              <c:numCache>
                <c:formatCode>General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Pyramids'!$C$76:$C$91</c15:f>
                <c15:dlblRangeCache>
                  <c:ptCount val="16"/>
                  <c:pt idx="0">
                    <c:v>0</c:v>
                  </c:pt>
                  <c:pt idx="1">
                    <c:v>1</c:v>
                  </c:pt>
                  <c:pt idx="2">
                    <c:v>6</c:v>
                  </c:pt>
                  <c:pt idx="3">
                    <c:v>11</c:v>
                  </c:pt>
                  <c:pt idx="4">
                    <c:v>25</c:v>
                  </c:pt>
                  <c:pt idx="5">
                    <c:v>25</c:v>
                  </c:pt>
                  <c:pt idx="6">
                    <c:v>27</c:v>
                  </c:pt>
                  <c:pt idx="7">
                    <c:v>31</c:v>
                  </c:pt>
                  <c:pt idx="8">
                    <c:v>17</c:v>
                  </c:pt>
                  <c:pt idx="9">
                    <c:v>26</c:v>
                  </c:pt>
                  <c:pt idx="10">
                    <c:v>30</c:v>
                  </c:pt>
                  <c:pt idx="11">
                    <c:v>34</c:v>
                  </c:pt>
                  <c:pt idx="12">
                    <c:v>23</c:v>
                  </c:pt>
                  <c:pt idx="13">
                    <c:v>17</c:v>
                  </c:pt>
                  <c:pt idx="14">
                    <c:v>16</c:v>
                  </c:pt>
                  <c:pt idx="15">
                    <c:v>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C6B-4033-A70E-59C7E4D08005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'Population Pyramids'!$C$76:$C$91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6B-4033-A70E-59C7E4D08005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Pyramids'!$D$76:$D$91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6B-4033-A70E-59C7E4D08005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'Population Pyramids'!$E$76:$E$91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6B-4033-A70E-59C7E4D08005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C8B61BA-33E5-46F3-9914-71AE9675CE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1C6B-4033-A70E-59C7E4D0800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7759544-80FD-47B5-89AA-3FFD6B9223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1C6B-4033-A70E-59C7E4D0800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69BC645-CE59-408F-AF20-07DA5723D02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1C6B-4033-A70E-59C7E4D0800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E4CB94A-EB83-4E1D-93AC-9EDD358340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1C6B-4033-A70E-59C7E4D0800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78A69BC-E47A-4507-A01B-1CDDB8D1EA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1C6B-4033-A70E-59C7E4D0800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4134A1E-D498-4551-8919-BF2156F9C8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1C6B-4033-A70E-59C7E4D0800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23D020D-F903-4FE1-94CD-FE5959572D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1C6B-4033-A70E-59C7E4D08005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81956E6-649E-4C6A-B9F9-A48B7A00638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1C6B-4033-A70E-59C7E4D08005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1799427-93AC-4E37-BCB3-C01C26F229E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1C6B-4033-A70E-59C7E4D08005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BB0DFA6-77F7-4ADB-9CA9-C2AE3ABE23E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1C6B-4033-A70E-59C7E4D08005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4821A49-5523-4AFC-8E49-54E3BAC32BE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1C6B-4033-A70E-59C7E4D08005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C0E6D799-B486-47BA-AB95-9D02146C75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1C6B-4033-A70E-59C7E4D08005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DAC3297A-22AA-424B-89D8-946FCD2A9B1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1C6B-4033-A70E-59C7E4D08005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7F6DA4C-996A-4236-8980-68691D4EF1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1C6B-4033-A70E-59C7E4D08005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F3B0050-9B72-4CE4-A68D-0B8D47C0DC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1C6B-4033-A70E-59C7E4D08005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3589B51-E35D-4D72-A310-C85BE9BDC5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1C6B-4033-A70E-59C7E4D080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Pyramids'!$F$76:$F$91</c:f>
              <c:numCache>
                <c:formatCode>General</c:formatCode>
                <c:ptCount val="16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Pyramids'!$E$76:$E$91</c15:f>
                <c15:dlblRangeCache>
                  <c:ptCount val="16"/>
                  <c:pt idx="0">
                    <c:v>2</c:v>
                  </c:pt>
                  <c:pt idx="1">
                    <c:v>3</c:v>
                  </c:pt>
                  <c:pt idx="2">
                    <c:v>6</c:v>
                  </c:pt>
                  <c:pt idx="3">
                    <c:v>5</c:v>
                  </c:pt>
                  <c:pt idx="4">
                    <c:v>8</c:v>
                  </c:pt>
                  <c:pt idx="5">
                    <c:v>12</c:v>
                  </c:pt>
                  <c:pt idx="6">
                    <c:v>8</c:v>
                  </c:pt>
                  <c:pt idx="7">
                    <c:v>11</c:v>
                  </c:pt>
                  <c:pt idx="8">
                    <c:v>7</c:v>
                  </c:pt>
                  <c:pt idx="9">
                    <c:v>8</c:v>
                  </c:pt>
                  <c:pt idx="10">
                    <c:v>15</c:v>
                  </c:pt>
                  <c:pt idx="11">
                    <c:v>16</c:v>
                  </c:pt>
                  <c:pt idx="12">
                    <c:v>16</c:v>
                  </c:pt>
                  <c:pt idx="13">
                    <c:v>14</c:v>
                  </c:pt>
                  <c:pt idx="14">
                    <c:v>9</c:v>
                  </c:pt>
                  <c:pt idx="15">
                    <c:v>13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1C6B-4033-A70E-59C7E4D08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540984864"/>
        <c:axId val="540985848"/>
      </c:barChart>
      <c:catAx>
        <c:axId val="540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940ED66-49D5-4F21-9474-FF04ACADA19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1C1-42B8-BB89-2B6D070C177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81FFC88-52B5-452B-9F80-0EE2300C13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1C1-42B8-BB89-2B6D070C177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A05C8A1-544B-4ABC-8CCB-66183183A9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1C1-42B8-BB89-2B6D070C177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5BEB21A-C936-4203-B890-BB31DEFF5F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1C1-42B8-BB89-2B6D070C177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F489DF9-467F-43D3-A0DE-1068B8C0802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1C1-42B8-BB89-2B6D070C177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8799850-7E0B-41CC-B69A-66479AE7F66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1C1-42B8-BB89-2B6D070C177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9CAA0DF-513F-4C56-9B56-AF44A0310B2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1C1-42B8-BB89-2B6D070C177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2A2F67B-30AC-4008-A027-21BEF30D23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1C1-42B8-BB89-2B6D070C177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705E6233-7A3F-42AF-B8B9-6FBB114F8C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1C1-42B8-BB89-2B6D070C177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C2A6376-F34C-43EB-A868-64E96B2426F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1C1-42B8-BB89-2B6D070C177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5341E60-B4EB-44E8-8F21-17726857139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1C1-42B8-BB89-2B6D070C177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93D5A92-B419-4132-B458-55080AB0ABF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1C1-42B8-BB89-2B6D070C177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74021B9-0EAB-49EA-A6B0-7D2DF29118A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1C1-42B8-BB89-2B6D070C177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DCD68A8-7BD0-44FE-B8C2-F66FEC248BF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C1C1-42B8-BB89-2B6D070C177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7E06991B-EFFC-438A-9F09-0924CC084C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1C1-42B8-BB89-2B6D070C177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A38305A-6E4F-427F-A79E-36B97456E61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C1C1-42B8-BB89-2B6D070C17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Pyramids'!$B$76:$B$91</c:f>
              <c:numCache>
                <c:formatCode>General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Pyramids'!$C$76:$C$91</c15:f>
                <c15:dlblRangeCache>
                  <c:ptCount val="16"/>
                  <c:pt idx="0">
                    <c:v>0</c:v>
                  </c:pt>
                  <c:pt idx="1">
                    <c:v>1</c:v>
                  </c:pt>
                  <c:pt idx="2">
                    <c:v>6</c:v>
                  </c:pt>
                  <c:pt idx="3">
                    <c:v>11</c:v>
                  </c:pt>
                  <c:pt idx="4">
                    <c:v>25</c:v>
                  </c:pt>
                  <c:pt idx="5">
                    <c:v>25</c:v>
                  </c:pt>
                  <c:pt idx="6">
                    <c:v>27</c:v>
                  </c:pt>
                  <c:pt idx="7">
                    <c:v>31</c:v>
                  </c:pt>
                  <c:pt idx="8">
                    <c:v>17</c:v>
                  </c:pt>
                  <c:pt idx="9">
                    <c:v>26</c:v>
                  </c:pt>
                  <c:pt idx="10">
                    <c:v>30</c:v>
                  </c:pt>
                  <c:pt idx="11">
                    <c:v>34</c:v>
                  </c:pt>
                  <c:pt idx="12">
                    <c:v>23</c:v>
                  </c:pt>
                  <c:pt idx="13">
                    <c:v>17</c:v>
                  </c:pt>
                  <c:pt idx="14">
                    <c:v>16</c:v>
                  </c:pt>
                  <c:pt idx="15">
                    <c:v>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C1C1-42B8-BB89-2B6D070C177E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'Population Pyramids'!$C$76:$C$91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1C1-42B8-BB89-2B6D070C177E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val>
            <c:numRef>
              <c:f>'Population Pyramids'!$D$76:$D$91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1C1-42B8-BB89-2B6D070C177E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'Population Pyramids'!$E$76:$E$91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1C1-42B8-BB89-2B6D070C177E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EBADF2C-23D7-4F47-A66F-6638360E8D8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1C1-42B8-BB89-2B6D070C177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80790E5-0A52-404E-93F5-AE54866320D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1C1-42B8-BB89-2B6D070C177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6B8967C-5897-4F31-9E12-03B8A4ED1E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1C1-42B8-BB89-2B6D070C177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CAA12E4-6BFE-43CA-BA9C-55BC07DD34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1C1-42B8-BB89-2B6D070C177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3B886EC-31BE-4E4F-8010-96BBA0933DB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1C1-42B8-BB89-2B6D070C177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49A5EF0-1017-4963-BA80-846EA6FEFCF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C1C1-42B8-BB89-2B6D070C177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D00E5A5-9DEB-43A4-BFC4-BDC2AB94AF8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C1C1-42B8-BB89-2B6D070C177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3E8C6C9-E4C1-4A3B-B1E2-9EFDBF9039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C1C1-42B8-BB89-2B6D070C177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27C510C-2D2E-4B73-9286-8120F9B0953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C1C1-42B8-BB89-2B6D070C177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8A6CA4C-B02C-4025-B066-AA69CD6B56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C1C1-42B8-BB89-2B6D070C177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B708759-CDB3-42F9-8AA1-C24A52C4375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C1C1-42B8-BB89-2B6D070C177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C967873-83ED-43AE-874A-D1635801A7D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C1C1-42B8-BB89-2B6D070C177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4C599D4-0266-46BE-9E2C-7BBFD04379B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C1C1-42B8-BB89-2B6D070C177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C148819-4302-4A48-82BA-68E36D470D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C1C1-42B8-BB89-2B6D070C177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A70CEE3-521E-48FC-8CB0-78B5784817A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C1C1-42B8-BB89-2B6D070C177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775989-D1D7-4E0C-815D-41AB494504E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C1C1-42B8-BB89-2B6D070C17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Pyramids'!$F$76:$F$91</c:f>
              <c:numCache>
                <c:formatCode>General</c:formatCode>
                <c:ptCount val="16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Pyramids'!$E$76:$E$91</c15:f>
                <c15:dlblRangeCache>
                  <c:ptCount val="16"/>
                  <c:pt idx="0">
                    <c:v>2</c:v>
                  </c:pt>
                  <c:pt idx="1">
                    <c:v>3</c:v>
                  </c:pt>
                  <c:pt idx="2">
                    <c:v>6</c:v>
                  </c:pt>
                  <c:pt idx="3">
                    <c:v>5</c:v>
                  </c:pt>
                  <c:pt idx="4">
                    <c:v>8</c:v>
                  </c:pt>
                  <c:pt idx="5">
                    <c:v>12</c:v>
                  </c:pt>
                  <c:pt idx="6">
                    <c:v>8</c:v>
                  </c:pt>
                  <c:pt idx="7">
                    <c:v>11</c:v>
                  </c:pt>
                  <c:pt idx="8">
                    <c:v>7</c:v>
                  </c:pt>
                  <c:pt idx="9">
                    <c:v>8</c:v>
                  </c:pt>
                  <c:pt idx="10">
                    <c:v>15</c:v>
                  </c:pt>
                  <c:pt idx="11">
                    <c:v>16</c:v>
                  </c:pt>
                  <c:pt idx="12">
                    <c:v>16</c:v>
                  </c:pt>
                  <c:pt idx="13">
                    <c:v>14</c:v>
                  </c:pt>
                  <c:pt idx="14">
                    <c:v>9</c:v>
                  </c:pt>
                  <c:pt idx="15">
                    <c:v>13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4-C1C1-42B8-BB89-2B6D070C17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540984864"/>
        <c:axId val="540985848"/>
      </c:barChart>
      <c:catAx>
        <c:axId val="540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E62A516-325E-416B-8E04-D0AEE2C3135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0492-4D1F-88FB-32F3B9FE0A3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647F2E7-508B-4FFC-9BCD-D1178E7159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0492-4D1F-88FB-32F3B9FE0A3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328E151-9E1B-4E61-9561-9445F8F667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0492-4D1F-88FB-32F3B9FE0A3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DEC1992-A8F9-4B5B-B1C7-76AE7A3A04E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492-4D1F-88FB-32F3B9FE0A3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1BFDAAE-015B-4752-B863-E9DD68F9FB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492-4D1F-88FB-32F3B9FE0A3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FC7DE80-16D3-4E98-A493-56AD92D4B3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492-4D1F-88FB-32F3B9FE0A3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457BF2A-F099-4AD6-A814-CE5294B3FC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0492-4D1F-88FB-32F3B9FE0A3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9F741E3-23DD-43CE-99EC-313C16BCC2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492-4D1F-88FB-32F3B9FE0A3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BD9095F-875D-4829-9482-560D00E5F0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0492-4D1F-88FB-32F3B9FE0A3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36E55EB-BAFC-4F77-AB4F-424A564EC79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0492-4D1F-88FB-32F3B9FE0A3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3F5F7054-D890-488B-A853-739CD755FB1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492-4D1F-88FB-32F3B9FE0A3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049EFBE-AD92-4BBF-A3D9-829E1A63962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492-4D1F-88FB-32F3B9FE0A3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5171D6A-FF7C-4A3C-A515-8A293763895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492-4D1F-88FB-32F3B9FE0A3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0F44481-98CE-4499-A119-5D529F786B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0492-4D1F-88FB-32F3B9FE0A3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4AF2C9B-9900-43A2-989E-3E6BC992814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0492-4D1F-88FB-32F3B9FE0A3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6FF1E101-AA32-4A82-B917-6F23C4226F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492-4D1F-88FB-32F3B9FE0A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Pyramids'!$B$76:$B$91</c:f>
              <c:numCache>
                <c:formatCode>General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Pyramids'!$C$76:$C$91</c15:f>
                <c15:dlblRangeCache>
                  <c:ptCount val="16"/>
                  <c:pt idx="0">
                    <c:v>0</c:v>
                  </c:pt>
                  <c:pt idx="1">
                    <c:v>1</c:v>
                  </c:pt>
                  <c:pt idx="2">
                    <c:v>6</c:v>
                  </c:pt>
                  <c:pt idx="3">
                    <c:v>11</c:v>
                  </c:pt>
                  <c:pt idx="4">
                    <c:v>25</c:v>
                  </c:pt>
                  <c:pt idx="5">
                    <c:v>25</c:v>
                  </c:pt>
                  <c:pt idx="6">
                    <c:v>27</c:v>
                  </c:pt>
                  <c:pt idx="7">
                    <c:v>31</c:v>
                  </c:pt>
                  <c:pt idx="8">
                    <c:v>17</c:v>
                  </c:pt>
                  <c:pt idx="9">
                    <c:v>26</c:v>
                  </c:pt>
                  <c:pt idx="10">
                    <c:v>30</c:v>
                  </c:pt>
                  <c:pt idx="11">
                    <c:v>34</c:v>
                  </c:pt>
                  <c:pt idx="12">
                    <c:v>23</c:v>
                  </c:pt>
                  <c:pt idx="13">
                    <c:v>17</c:v>
                  </c:pt>
                  <c:pt idx="14">
                    <c:v>16</c:v>
                  </c:pt>
                  <c:pt idx="15">
                    <c:v>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0492-4D1F-88FB-32F3B9FE0A34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'Population Pyramids'!$C$76:$C$91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492-4D1F-88FB-32F3B9FE0A34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4A134B0-2AF1-4E6D-BE80-721F976529B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0492-4D1F-88FB-32F3B9FE0A3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FBCD287-8456-4555-8F7B-1B38BE173E9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0492-4D1F-88FB-32F3B9FE0A3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F6DBEDC-DC42-4445-8433-9EF8D5C58E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0492-4D1F-88FB-32F3B9FE0A3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C07DC90-1C38-4FA4-B857-E2A15ED5B11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0492-4D1F-88FB-32F3B9FE0A3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13CD26E-CDB7-41E0-A3FF-E9E0C3D5AFB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0492-4D1F-88FB-32F3B9FE0A3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EF9A571-1A22-42E6-B6DF-785C948923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0492-4D1F-88FB-32F3B9FE0A3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C888B23-162C-4905-B991-8DF412E865E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0492-4D1F-88FB-32F3B9FE0A3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CAC6820-8C56-4AF4-88D9-15ED718704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0492-4D1F-88FB-32F3B9FE0A3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9680A0C-2FEF-4FB5-A2EF-DB9B62BF03F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0492-4D1F-88FB-32F3B9FE0A3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33695F6-976C-41FF-AAE2-9FBBAEF23C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0492-4D1F-88FB-32F3B9FE0A3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1CBF202-1E0D-4269-B6FF-97FB6A8A8E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0492-4D1F-88FB-32F3B9FE0A3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C5A3366-20A1-4B32-BF03-975C654728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0492-4D1F-88FB-32F3B9FE0A3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58A41D6-4590-4FD3-8B93-263332EDC2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0492-4D1F-88FB-32F3B9FE0A3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CC45BFA7-F573-4550-AF0C-9A7F26C4B0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0492-4D1F-88FB-32F3B9FE0A3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9159B978-EB5D-47CE-AB57-F50C4349BE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0492-4D1F-88FB-32F3B9FE0A3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54ABA60B-B854-4DCB-B3A9-4D5AEA162AB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0492-4D1F-88FB-32F3B9FE0A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Pyramids'!$D$76:$D$91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Pyramids'!$A$76:$A$91</c15:f>
                <c15:dlblRangeCache>
                  <c:ptCount val="16"/>
                  <c:pt idx="0">
                    <c:v>0 - 4</c:v>
                  </c:pt>
                  <c:pt idx="1">
                    <c:v>5 - 9</c:v>
                  </c:pt>
                  <c:pt idx="2">
                    <c:v>10 - 14</c:v>
                  </c:pt>
                  <c:pt idx="3">
                    <c:v>15 - 19</c:v>
                  </c:pt>
                  <c:pt idx="4">
                    <c:v>20 - 24</c:v>
                  </c:pt>
                  <c:pt idx="5">
                    <c:v>25 - 29</c:v>
                  </c:pt>
                  <c:pt idx="6">
                    <c:v>30 - 34</c:v>
                  </c:pt>
                  <c:pt idx="7">
                    <c:v>35 - 39</c:v>
                  </c:pt>
                  <c:pt idx="8">
                    <c:v>40 - 44</c:v>
                  </c:pt>
                  <c:pt idx="9">
                    <c:v>45 - 49</c:v>
                  </c:pt>
                  <c:pt idx="10">
                    <c:v>50 - 54</c:v>
                  </c:pt>
                  <c:pt idx="11">
                    <c:v>55 - 59</c:v>
                  </c:pt>
                  <c:pt idx="12">
                    <c:v>60 - 64</c:v>
                  </c:pt>
                  <c:pt idx="13">
                    <c:v>65 - 69</c:v>
                  </c:pt>
                  <c:pt idx="14">
                    <c:v>70 - 74</c:v>
                  </c:pt>
                  <c:pt idx="15">
                    <c:v>75+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2-0492-4D1F-88FB-32F3B9FE0A34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'Population Pyramids'!$E$76:$E$91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492-4D1F-88FB-32F3B9FE0A34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5DEDF68-7394-4135-9B69-9D5612EC54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0492-4D1F-88FB-32F3B9FE0A3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6BDE8A4-12C9-4D6B-B809-C22F443ADE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0492-4D1F-88FB-32F3B9FE0A3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AD727E0-E777-4132-A4AF-AC156A415F2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492-4D1F-88FB-32F3B9FE0A3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3DB1085-6233-4178-A231-6D21F915F1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0492-4D1F-88FB-32F3B9FE0A3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B287019-5829-4B59-99C8-413D38F8527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492-4D1F-88FB-32F3B9FE0A3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436AB40-DAF7-495D-86CC-8F44E276C9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0492-4D1F-88FB-32F3B9FE0A3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63918AB-7B5E-4229-A454-09E4E86D80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0492-4D1F-88FB-32F3B9FE0A3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D303C32-06BB-4512-9B88-EE73BEBCBE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0492-4D1F-88FB-32F3B9FE0A3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A99D325-652B-4C5D-A1AE-B8F1DF9744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0492-4D1F-88FB-32F3B9FE0A3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0F1C646-DE3A-404B-841D-BA89919A12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0492-4D1F-88FB-32F3B9FE0A3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2CB4B86-EDDD-4EE5-8ED0-F5EFF3F5B22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0492-4D1F-88FB-32F3B9FE0A3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0B8BE8C9-E7D1-4897-9A58-C89B0C9F79B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0492-4D1F-88FB-32F3B9FE0A3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9D257185-59AE-4EE8-BC4D-0F0F391482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0492-4D1F-88FB-32F3B9FE0A3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DBFA136-E76D-4178-8BB1-D1D6EF3DA0B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0492-4D1F-88FB-32F3B9FE0A3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3CF1220-2267-4B9B-B985-BE3C9DAC1B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0492-4D1F-88FB-32F3B9FE0A3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F5B1AC2-1F78-4E37-9778-745D29A2FC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0492-4D1F-88FB-32F3B9FE0A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Pyramids'!$F$76:$F$91</c:f>
              <c:numCache>
                <c:formatCode>General</c:formatCode>
                <c:ptCount val="16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Pyramids'!$E$76:$E$91</c15:f>
                <c15:dlblRangeCache>
                  <c:ptCount val="16"/>
                  <c:pt idx="0">
                    <c:v>2</c:v>
                  </c:pt>
                  <c:pt idx="1">
                    <c:v>3</c:v>
                  </c:pt>
                  <c:pt idx="2">
                    <c:v>6</c:v>
                  </c:pt>
                  <c:pt idx="3">
                    <c:v>5</c:v>
                  </c:pt>
                  <c:pt idx="4">
                    <c:v>8</c:v>
                  </c:pt>
                  <c:pt idx="5">
                    <c:v>12</c:v>
                  </c:pt>
                  <c:pt idx="6">
                    <c:v>8</c:v>
                  </c:pt>
                  <c:pt idx="7">
                    <c:v>11</c:v>
                  </c:pt>
                  <c:pt idx="8">
                    <c:v>7</c:v>
                  </c:pt>
                  <c:pt idx="9">
                    <c:v>8</c:v>
                  </c:pt>
                  <c:pt idx="10">
                    <c:v>15</c:v>
                  </c:pt>
                  <c:pt idx="11">
                    <c:v>16</c:v>
                  </c:pt>
                  <c:pt idx="12">
                    <c:v>16</c:v>
                  </c:pt>
                  <c:pt idx="13">
                    <c:v>14</c:v>
                  </c:pt>
                  <c:pt idx="14">
                    <c:v>9</c:v>
                  </c:pt>
                  <c:pt idx="15">
                    <c:v>13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4-0492-4D1F-88FB-32F3B9FE0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540984864"/>
        <c:axId val="540985848"/>
      </c:barChart>
      <c:catAx>
        <c:axId val="540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'Population Pyramids'!$B$75</c:f>
              <c:strCache>
                <c:ptCount val="1"/>
                <c:pt idx="0">
                  <c:v>Placeholder Space on the Far Left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5CC7711-AABC-459C-9E04-662EE90625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A641-44A7-8EF1-9D1EBAC6ADD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DD5FFF8-D944-4507-9C49-12381C853A7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641-44A7-8EF1-9D1EBAC6ADD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048CAE8-F193-448F-907C-4C8CE0AC784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641-44A7-8EF1-9D1EBAC6ADD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7F1A32A-D49D-4BF0-A5A6-FB74EF7730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641-44A7-8EF1-9D1EBAC6ADD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1589152-B66B-4BD0-BA56-CF43FD89221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641-44A7-8EF1-9D1EBAC6ADD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BD367A0-A07D-40BA-9766-E7889780E2C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641-44A7-8EF1-9D1EBAC6ADD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FD8662B-6E31-42EA-8898-5F86BF12E3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641-44A7-8EF1-9D1EBAC6ADD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80A5B55-B033-4010-8B37-9A4D414FE4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641-44A7-8EF1-9D1EBAC6ADD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17C21BC-126B-4E64-8CF5-2B5450844B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641-44A7-8EF1-9D1EBAC6ADD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82A31D9-3B74-44B5-BDF2-5C7003E156C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641-44A7-8EF1-9D1EBAC6ADD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D8BB382-786E-4D2E-AE8B-0D222173247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641-44A7-8EF1-9D1EBAC6ADD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857BAB6-1BEE-4FF3-B191-6DAA5A2B2F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641-44A7-8EF1-9D1EBAC6ADD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B94F956-6B2C-4464-9315-0624953A7A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641-44A7-8EF1-9D1EBAC6ADD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B9574E1-E55E-4D72-AE2B-A112625C0B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641-44A7-8EF1-9D1EBAC6ADD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86E090B-8BE9-4345-9ACA-1440426519D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641-44A7-8EF1-9D1EBAC6ADD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F1DF4022-D1D9-4785-A389-53B5537F4D6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641-44A7-8EF1-9D1EBAC6AD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Pyramids'!$B$76:$B$91</c:f>
              <c:numCache>
                <c:formatCode>General</c:formatCode>
                <c:ptCount val="16"/>
                <c:pt idx="0">
                  <c:v>35</c:v>
                </c:pt>
                <c:pt idx="1">
                  <c:v>34</c:v>
                </c:pt>
                <c:pt idx="2">
                  <c:v>29</c:v>
                </c:pt>
                <c:pt idx="3">
                  <c:v>24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12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Pyramids'!$C$76:$C$91</c15:f>
                <c15:dlblRangeCache>
                  <c:ptCount val="16"/>
                  <c:pt idx="0">
                    <c:v>0</c:v>
                  </c:pt>
                  <c:pt idx="1">
                    <c:v>1</c:v>
                  </c:pt>
                  <c:pt idx="2">
                    <c:v>6</c:v>
                  </c:pt>
                  <c:pt idx="3">
                    <c:v>11</c:v>
                  </c:pt>
                  <c:pt idx="4">
                    <c:v>25</c:v>
                  </c:pt>
                  <c:pt idx="5">
                    <c:v>25</c:v>
                  </c:pt>
                  <c:pt idx="6">
                    <c:v>27</c:v>
                  </c:pt>
                  <c:pt idx="7">
                    <c:v>31</c:v>
                  </c:pt>
                  <c:pt idx="8">
                    <c:v>17</c:v>
                  </c:pt>
                  <c:pt idx="9">
                    <c:v>26</c:v>
                  </c:pt>
                  <c:pt idx="10">
                    <c:v>30</c:v>
                  </c:pt>
                  <c:pt idx="11">
                    <c:v>34</c:v>
                  </c:pt>
                  <c:pt idx="12">
                    <c:v>23</c:v>
                  </c:pt>
                  <c:pt idx="13">
                    <c:v>17</c:v>
                  </c:pt>
                  <c:pt idx="14">
                    <c:v>16</c:v>
                  </c:pt>
                  <c:pt idx="15">
                    <c:v>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0-A641-44A7-8EF1-9D1EBAC6ADD3}"/>
            </c:ext>
          </c:extLst>
        </c:ser>
        <c:ser>
          <c:idx val="1"/>
          <c:order val="1"/>
          <c:tx>
            <c:strRef>
              <c:f>'Population Pyramids'!$C$75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'Population Pyramids'!$C$76:$C$91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11</c:v>
                </c:pt>
                <c:pt idx="4">
                  <c:v>25</c:v>
                </c:pt>
                <c:pt idx="5">
                  <c:v>25</c:v>
                </c:pt>
                <c:pt idx="6">
                  <c:v>27</c:v>
                </c:pt>
                <c:pt idx="7">
                  <c:v>31</c:v>
                </c:pt>
                <c:pt idx="8">
                  <c:v>17</c:v>
                </c:pt>
                <c:pt idx="9">
                  <c:v>26</c:v>
                </c:pt>
                <c:pt idx="10">
                  <c:v>30</c:v>
                </c:pt>
                <c:pt idx="11">
                  <c:v>34</c:v>
                </c:pt>
                <c:pt idx="12">
                  <c:v>23</c:v>
                </c:pt>
                <c:pt idx="13">
                  <c:v>17</c:v>
                </c:pt>
                <c:pt idx="14">
                  <c:v>16</c:v>
                </c:pt>
                <c:pt idx="15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641-44A7-8EF1-9D1EBAC6ADD3}"/>
            </c:ext>
          </c:extLst>
        </c:ser>
        <c:ser>
          <c:idx val="2"/>
          <c:order val="2"/>
          <c:tx>
            <c:strRef>
              <c:f>'Population Pyramids'!$D$75</c:f>
              <c:strCache>
                <c:ptCount val="1"/>
                <c:pt idx="0">
                  <c:v>Placeholder Space for Center Labels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53C9BD6-A1F6-41A1-96AB-8CA48F5E20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641-44A7-8EF1-9D1EBAC6ADD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C700894-2FFE-44FA-A938-5E8916503CC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641-44A7-8EF1-9D1EBAC6ADD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95703CB-057D-4685-A697-494B7D6E43E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641-44A7-8EF1-9D1EBAC6ADD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207F3C9-A615-4361-B225-6F298907D70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641-44A7-8EF1-9D1EBAC6ADD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636C7AA-D97E-488F-A454-9074BEB552A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641-44A7-8EF1-9D1EBAC6ADD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9DE26B5-33A8-4B1A-A9AD-93023300577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641-44A7-8EF1-9D1EBAC6ADD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9DF3A6D-4984-401A-BA2D-320BAC43E82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641-44A7-8EF1-9D1EBAC6ADD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A52CCAA-812E-4C35-9A55-51A51B31D70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641-44A7-8EF1-9D1EBAC6ADD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B708D1E-8C0E-42EB-996F-D3ACF30F03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A641-44A7-8EF1-9D1EBAC6ADD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8B8E744-5779-49C5-AE01-DD4A108670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641-44A7-8EF1-9D1EBAC6ADD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549CCDD-FFE6-4D9A-8008-14A96211436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641-44A7-8EF1-9D1EBAC6ADD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9CE92E1-8E2D-47B2-82C5-90C405EDD3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A641-44A7-8EF1-9D1EBAC6ADD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3D4A0FC-AEB8-4FF4-BEA2-1C9A37CA120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A641-44A7-8EF1-9D1EBAC6ADD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D59CAD3-A2C4-4A6C-AE5F-7F49F504358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641-44A7-8EF1-9D1EBAC6ADD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B441F5B-A97F-4169-A508-4BFF75CB5D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641-44A7-8EF1-9D1EBAC6ADD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56A6F60-8D0C-4C5D-91C9-B6DE5BD83C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A641-44A7-8EF1-9D1EBAC6AD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Pyramids'!$D$76:$D$91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Pyramids'!$A$76:$A$91</c15:f>
                <c15:dlblRangeCache>
                  <c:ptCount val="16"/>
                  <c:pt idx="0">
                    <c:v>0 - 4</c:v>
                  </c:pt>
                  <c:pt idx="1">
                    <c:v>5 - 9</c:v>
                  </c:pt>
                  <c:pt idx="2">
                    <c:v>10 - 14</c:v>
                  </c:pt>
                  <c:pt idx="3">
                    <c:v>15 - 19</c:v>
                  </c:pt>
                  <c:pt idx="4">
                    <c:v>20 - 24</c:v>
                  </c:pt>
                  <c:pt idx="5">
                    <c:v>25 - 29</c:v>
                  </c:pt>
                  <c:pt idx="6">
                    <c:v>30 - 34</c:v>
                  </c:pt>
                  <c:pt idx="7">
                    <c:v>35 - 39</c:v>
                  </c:pt>
                  <c:pt idx="8">
                    <c:v>40 - 44</c:v>
                  </c:pt>
                  <c:pt idx="9">
                    <c:v>45 - 49</c:v>
                  </c:pt>
                  <c:pt idx="10">
                    <c:v>50 - 54</c:v>
                  </c:pt>
                  <c:pt idx="11">
                    <c:v>55 - 59</c:v>
                  </c:pt>
                  <c:pt idx="12">
                    <c:v>60 - 64</c:v>
                  </c:pt>
                  <c:pt idx="13">
                    <c:v>65 - 69</c:v>
                  </c:pt>
                  <c:pt idx="14">
                    <c:v>70 - 74</c:v>
                  </c:pt>
                  <c:pt idx="15">
                    <c:v>75+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2-A641-44A7-8EF1-9D1EBAC6ADD3}"/>
            </c:ext>
          </c:extLst>
        </c:ser>
        <c:ser>
          <c:idx val="3"/>
          <c:order val="3"/>
          <c:tx>
            <c:strRef>
              <c:f>'Population Pyramids'!$E$75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'Population Pyramids'!$E$76:$E$91</c:f>
              <c:numCache>
                <c:formatCode>General</c:formatCode>
                <c:ptCount val="16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8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9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A641-44A7-8EF1-9D1EBAC6ADD3}"/>
            </c:ext>
          </c:extLst>
        </c:ser>
        <c:ser>
          <c:idx val="4"/>
          <c:order val="4"/>
          <c:tx>
            <c:strRef>
              <c:f>'Population Pyramids'!$F$75</c:f>
              <c:strCache>
                <c:ptCount val="1"/>
                <c:pt idx="0">
                  <c:v>Placeholder Space on the Far Right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4D32420-4C23-464E-9553-58D9E3792B6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A641-44A7-8EF1-9D1EBAC6ADD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1A4019C-3D13-4EB5-909C-29B50DD349E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A641-44A7-8EF1-9D1EBAC6ADD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C65CA6B-C1C8-4D10-9E4E-667952434A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A641-44A7-8EF1-9D1EBAC6ADD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15A5BD5-F8AE-4BDC-849C-49E8E0CE31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641-44A7-8EF1-9D1EBAC6ADD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F5AA74E-E250-442B-91C5-25FB6E03EB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A641-44A7-8EF1-9D1EBAC6ADD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1A3468D-5F9A-4057-879A-42AAFDA4CEB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A641-44A7-8EF1-9D1EBAC6ADD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665C945-74D8-4724-96B0-D42FA0E847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A641-44A7-8EF1-9D1EBAC6ADD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ADAECB3-9B20-4DE1-9936-9A7ABE3993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A641-44A7-8EF1-9D1EBAC6ADD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140C0F2-C303-40C0-BFCC-8E4565D2E3F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A641-44A7-8EF1-9D1EBAC6ADD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529F086-A030-4E94-BB93-76A42667EED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A641-44A7-8EF1-9D1EBAC6ADD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7AC0842-2F54-44A3-ABF4-C5A8FF88C7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A641-44A7-8EF1-9D1EBAC6ADD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83C79E5-646F-4E3D-AE2A-F7926B432E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A641-44A7-8EF1-9D1EBAC6ADD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14700682-CDED-4407-A7A3-266BE09CD5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A641-44A7-8EF1-9D1EBAC6ADD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16DCB502-4054-442E-AA3F-CD1F36D116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A641-44A7-8EF1-9D1EBAC6ADD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09320EF8-E8FE-4C22-8721-E83E472E1E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A641-44A7-8EF1-9D1EBAC6ADD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FCBFF441-6669-44F4-AF5D-DDE9539E74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A641-44A7-8EF1-9D1EBAC6AD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'Population Pyramids'!$F$76:$F$91</c:f>
              <c:numCache>
                <c:formatCode>General</c:formatCode>
                <c:ptCount val="16"/>
                <c:pt idx="0">
                  <c:v>33</c:v>
                </c:pt>
                <c:pt idx="1">
                  <c:v>32</c:v>
                </c:pt>
                <c:pt idx="2">
                  <c:v>29</c:v>
                </c:pt>
                <c:pt idx="3">
                  <c:v>30</c:v>
                </c:pt>
                <c:pt idx="4">
                  <c:v>27</c:v>
                </c:pt>
                <c:pt idx="5">
                  <c:v>23</c:v>
                </c:pt>
                <c:pt idx="6">
                  <c:v>27</c:v>
                </c:pt>
                <c:pt idx="7">
                  <c:v>24</c:v>
                </c:pt>
                <c:pt idx="8">
                  <c:v>28</c:v>
                </c:pt>
                <c:pt idx="9">
                  <c:v>27</c:v>
                </c:pt>
                <c:pt idx="10">
                  <c:v>20</c:v>
                </c:pt>
                <c:pt idx="11">
                  <c:v>19</c:v>
                </c:pt>
                <c:pt idx="12">
                  <c:v>19</c:v>
                </c:pt>
                <c:pt idx="13">
                  <c:v>21</c:v>
                </c:pt>
                <c:pt idx="14">
                  <c:v>26</c:v>
                </c:pt>
                <c:pt idx="15">
                  <c:v>22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'Population Pyramids'!$E$76:$E$91</c15:f>
                <c15:dlblRangeCache>
                  <c:ptCount val="16"/>
                  <c:pt idx="0">
                    <c:v>2</c:v>
                  </c:pt>
                  <c:pt idx="1">
                    <c:v>3</c:v>
                  </c:pt>
                  <c:pt idx="2">
                    <c:v>6</c:v>
                  </c:pt>
                  <c:pt idx="3">
                    <c:v>5</c:v>
                  </c:pt>
                  <c:pt idx="4">
                    <c:v>8</c:v>
                  </c:pt>
                  <c:pt idx="5">
                    <c:v>12</c:v>
                  </c:pt>
                  <c:pt idx="6">
                    <c:v>8</c:v>
                  </c:pt>
                  <c:pt idx="7">
                    <c:v>11</c:v>
                  </c:pt>
                  <c:pt idx="8">
                    <c:v>7</c:v>
                  </c:pt>
                  <c:pt idx="9">
                    <c:v>8</c:v>
                  </c:pt>
                  <c:pt idx="10">
                    <c:v>15</c:v>
                  </c:pt>
                  <c:pt idx="11">
                    <c:v>16</c:v>
                  </c:pt>
                  <c:pt idx="12">
                    <c:v>16</c:v>
                  </c:pt>
                  <c:pt idx="13">
                    <c:v>14</c:v>
                  </c:pt>
                  <c:pt idx="14">
                    <c:v>9</c:v>
                  </c:pt>
                  <c:pt idx="15">
                    <c:v>13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4-A641-44A7-8EF1-9D1EBAC6A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540984864"/>
        <c:axId val="540985848"/>
      </c:barChart>
      <c:catAx>
        <c:axId val="5409848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40985848"/>
        <c:crosses val="autoZero"/>
        <c:auto val="1"/>
        <c:lblAlgn val="ctr"/>
        <c:lblOffset val="100"/>
        <c:noMultiLvlLbl val="0"/>
      </c:catAx>
      <c:valAx>
        <c:axId val="54098584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4098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image" Target="../media/image1.png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35934</xdr:colOff>
      <xdr:row>101</xdr:row>
      <xdr:rowOff>104341</xdr:rowOff>
    </xdr:from>
    <xdr:to>
      <xdr:col>4</xdr:col>
      <xdr:colOff>839498</xdr:colOff>
      <xdr:row>116</xdr:row>
      <xdr:rowOff>145905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ECD8460-5412-45C5-B78A-BB8A426502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24741</xdr:colOff>
      <xdr:row>127</xdr:row>
      <xdr:rowOff>93023</xdr:rowOff>
    </xdr:from>
    <xdr:to>
      <xdr:col>4</xdr:col>
      <xdr:colOff>821910</xdr:colOff>
      <xdr:row>142</xdr:row>
      <xdr:rowOff>110608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6CD80F-2A3B-4784-AA72-D3E6283F68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154</xdr:row>
      <xdr:rowOff>111578</xdr:rowOff>
    </xdr:from>
    <xdr:to>
      <xdr:col>5</xdr:col>
      <xdr:colOff>5862</xdr:colOff>
      <xdr:row>169</xdr:row>
      <xdr:rowOff>129162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E16FFD8-57D3-46A9-88A6-44A787A2F7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176</xdr:row>
      <xdr:rowOff>152400</xdr:rowOff>
    </xdr:from>
    <xdr:to>
      <xdr:col>4</xdr:col>
      <xdr:colOff>797169</xdr:colOff>
      <xdr:row>191</xdr:row>
      <xdr:rowOff>169984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151159A-F437-4FAA-AB79-974EC88710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5861</xdr:colOff>
      <xdr:row>201</xdr:row>
      <xdr:rowOff>46892</xdr:rowOff>
    </xdr:from>
    <xdr:to>
      <xdr:col>4</xdr:col>
      <xdr:colOff>803030</xdr:colOff>
      <xdr:row>216</xdr:row>
      <xdr:rowOff>64476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50E38E2-4612-4B8B-97AE-0823CD8709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231</xdr:row>
      <xdr:rowOff>134816</xdr:rowOff>
    </xdr:from>
    <xdr:to>
      <xdr:col>4</xdr:col>
      <xdr:colOff>797169</xdr:colOff>
      <xdr:row>246</xdr:row>
      <xdr:rowOff>35170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B02E657B-50C7-4E81-9659-B2DC633ACC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258</xdr:row>
      <xdr:rowOff>58615</xdr:rowOff>
    </xdr:from>
    <xdr:to>
      <xdr:col>6</xdr:col>
      <xdr:colOff>281354</xdr:colOff>
      <xdr:row>273</xdr:row>
      <xdr:rowOff>76200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7E077F4-2B95-47C7-A478-3FAC8A6319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287</xdr:row>
      <xdr:rowOff>0</xdr:rowOff>
    </xdr:from>
    <xdr:to>
      <xdr:col>6</xdr:col>
      <xdr:colOff>281354</xdr:colOff>
      <xdr:row>302</xdr:row>
      <xdr:rowOff>17584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AD08C05-A7AB-4B78-8F0A-162B2FB231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314</xdr:row>
      <xdr:rowOff>0</xdr:rowOff>
    </xdr:from>
    <xdr:to>
      <xdr:col>6</xdr:col>
      <xdr:colOff>281354</xdr:colOff>
      <xdr:row>329</xdr:row>
      <xdr:rowOff>17583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5C940D7A-6AE1-4E36-A045-852F4C3F9C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336</xdr:row>
      <xdr:rowOff>0</xdr:rowOff>
    </xdr:from>
    <xdr:to>
      <xdr:col>6</xdr:col>
      <xdr:colOff>290946</xdr:colOff>
      <xdr:row>353</xdr:row>
      <xdr:rowOff>172317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42C64B43-EE03-4FAE-8223-380570FE6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7</xdr:col>
      <xdr:colOff>0</xdr:colOff>
      <xdr:row>21</xdr:row>
      <xdr:rowOff>0</xdr:rowOff>
    </xdr:from>
    <xdr:to>
      <xdr:col>13</xdr:col>
      <xdr:colOff>292081</xdr:colOff>
      <xdr:row>38</xdr:row>
      <xdr:rowOff>173928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FCAEE4-64F5-E1FD-6089-038B1BEDB9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945438" y="4746625"/>
          <a:ext cx="7102456" cy="368230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4</xdr:col>
      <xdr:colOff>818598</xdr:colOff>
      <xdr:row>36</xdr:row>
      <xdr:rowOff>56280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12E7319-F88E-BC64-242F-9B1BCDF40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4746625"/>
          <a:ext cx="5358848" cy="315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182035</xdr:colOff>
      <xdr:row>176</xdr:row>
      <xdr:rowOff>126434</xdr:rowOff>
    </xdr:from>
    <xdr:to>
      <xdr:col>8</xdr:col>
      <xdr:colOff>36892</xdr:colOff>
      <xdr:row>202</xdr:row>
      <xdr:rowOff>188120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D18DC903-2F1A-8FAA-8547-1AE2F285AE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182035</xdr:colOff>
      <xdr:row>238</xdr:row>
      <xdr:rowOff>126435</xdr:rowOff>
    </xdr:from>
    <xdr:to>
      <xdr:col>8</xdr:col>
      <xdr:colOff>36892</xdr:colOff>
      <xdr:row>263</xdr:row>
      <xdr:rowOff>204739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DCEF352-C0C6-42E7-ADF4-FFCFC34C36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63</xdr:row>
      <xdr:rowOff>209549</xdr:rowOff>
    </xdr:from>
    <xdr:to>
      <xdr:col>7</xdr:col>
      <xdr:colOff>1009650</xdr:colOff>
      <xdr:row>85</xdr:row>
      <xdr:rowOff>171449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446BDB2-35AE-4492-B10B-1B61F1B983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89</xdr:row>
      <xdr:rowOff>142875</xdr:rowOff>
    </xdr:from>
    <xdr:to>
      <xdr:col>7</xdr:col>
      <xdr:colOff>1031875</xdr:colOff>
      <xdr:row>111</xdr:row>
      <xdr:rowOff>174625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FAEEE3A-C0DC-47D8-9B66-37CD2B253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118</xdr:row>
      <xdr:rowOff>0</xdr:rowOff>
    </xdr:from>
    <xdr:to>
      <xdr:col>7</xdr:col>
      <xdr:colOff>1031875</xdr:colOff>
      <xdr:row>140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8A0474-97F8-4CC7-A470-F27BBCA992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0.03968</cdr:x>
      <cdr:y>1.82269E-7</cdr:y>
    </cdr:from>
    <cdr:to>
      <cdr:x>0.48327</cdr:x>
      <cdr:y>0.13734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16CD206-BE01-A2DA-CFF0-045407E321D0}"/>
            </a:ext>
          </a:extLst>
        </cdr:cNvPr>
        <cdr:cNvSpPr txBox="1"/>
      </cdr:nvSpPr>
      <cdr:spPr>
        <a:xfrm xmlns:a="http://schemas.openxmlformats.org/drawingml/2006/main">
          <a:off x="362861" y="1"/>
          <a:ext cx="4056187" cy="753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solidFill>
                <a:schemeClr val="accent2"/>
              </a:solidFill>
            </a:rPr>
            <a:t>2020</a:t>
          </a:r>
        </a:p>
        <a:p xmlns:a="http://schemas.openxmlformats.org/drawingml/2006/main">
          <a:pPr algn="ctr"/>
          <a:endParaRPr lang="en-US" sz="200" b="1">
            <a:solidFill>
              <a:schemeClr val="accent2"/>
            </a:solidFill>
          </a:endParaRPr>
        </a:p>
        <a:p xmlns:a="http://schemas.openxmlformats.org/drawingml/2006/main">
          <a:pPr algn="ctr"/>
          <a:r>
            <a:rPr lang="en-US" sz="1000" b="0">
              <a:solidFill>
                <a:schemeClr val="tx1">
                  <a:lumMod val="85000"/>
                  <a:lumOff val="15000"/>
                </a:schemeClr>
              </a:solidFill>
            </a:rPr>
            <a:t>In 2020, there were </a:t>
          </a:r>
          <a:r>
            <a:rPr lang="en-US" sz="1000" b="1">
              <a:solidFill>
                <a:schemeClr val="accent2"/>
              </a:solidFill>
            </a:rPr>
            <a:t>710,772 </a:t>
          </a:r>
        </a:p>
        <a:p xmlns:a="http://schemas.openxmlformats.org/drawingml/2006/main">
          <a:pPr algn="ctr"/>
          <a:r>
            <a:rPr lang="en-US" sz="1000" b="0">
              <a:solidFill>
                <a:schemeClr val="tx1">
                  <a:lumMod val="85000"/>
                  <a:lumOff val="15000"/>
                </a:schemeClr>
              </a:solidFill>
            </a:rPr>
            <a:t>total residents in</a:t>
          </a:r>
          <a:r>
            <a:rPr lang="en-US" sz="1000" b="0" baseline="0">
              <a:solidFill>
                <a:schemeClr val="tx1">
                  <a:lumMod val="85000"/>
                  <a:lumOff val="15000"/>
                </a:schemeClr>
              </a:solidFill>
            </a:rPr>
            <a:t> Statelandia.</a:t>
          </a:r>
          <a:endParaRPr lang="en-US" sz="10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0.52188</cdr:x>
      <cdr:y>1.82269E-7</cdr:y>
    </cdr:from>
    <cdr:to>
      <cdr:x>0.96547</cdr:x>
      <cdr:y>0.13734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79AD3C44-2420-4FE0-A78A-F687F5A233E5}"/>
            </a:ext>
          </a:extLst>
        </cdr:cNvPr>
        <cdr:cNvSpPr txBox="1"/>
      </cdr:nvSpPr>
      <cdr:spPr>
        <a:xfrm xmlns:a="http://schemas.openxmlformats.org/drawingml/2006/main">
          <a:off x="4772091" y="1"/>
          <a:ext cx="4056187" cy="7534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solidFill>
                <a:schemeClr val="accent3"/>
              </a:solidFill>
            </a:rPr>
            <a:t>2030</a:t>
          </a:r>
        </a:p>
        <a:p xmlns:a="http://schemas.openxmlformats.org/drawingml/2006/main">
          <a:pPr algn="ctr"/>
          <a:endParaRPr lang="en-US" sz="200" b="1">
            <a:solidFill>
              <a:schemeClr val="accent3"/>
            </a:solidFill>
          </a:endParaRPr>
        </a:p>
        <a:p xmlns:a="http://schemas.openxmlformats.org/drawingml/2006/main">
          <a:pPr algn="ctr"/>
          <a:r>
            <a:rPr lang="en-US" sz="1000" b="0" baseline="0">
              <a:solidFill>
                <a:schemeClr val="tx1">
                  <a:lumMod val="85000"/>
                  <a:lumOff val="15000"/>
                </a:schemeClr>
              </a:solidFill>
            </a:rPr>
            <a:t>We estimate that we'll have </a:t>
          </a:r>
          <a:r>
            <a:rPr lang="en-US" sz="1000" b="1" baseline="0">
              <a:solidFill>
                <a:schemeClr val="accent3"/>
              </a:solidFill>
            </a:rPr>
            <a:t>1,152,554</a:t>
          </a:r>
        </a:p>
        <a:p xmlns:a="http://schemas.openxmlformats.org/drawingml/2006/main">
          <a:pPr algn="ctr"/>
          <a:r>
            <a:rPr lang="en-US" sz="1000" b="0" baseline="0">
              <a:solidFill>
                <a:schemeClr val="tx1">
                  <a:lumMod val="85000"/>
                  <a:lumOff val="15000"/>
                </a:schemeClr>
              </a:solidFill>
            </a:rPr>
            <a:t>total residents in Statelandia by 2030.</a:t>
          </a:r>
          <a:endParaRPr lang="en-US" sz="10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0.31839</cdr:x>
      <cdr:y>0.22891</cdr:y>
    </cdr:from>
    <cdr:to>
      <cdr:x>0.41839</cdr:x>
      <cdr:y>0.40193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00E20359-931E-65EA-41CE-869F0EC2CBDE}"/>
            </a:ext>
          </a:extLst>
        </cdr:cNvPr>
        <cdr:cNvSpPr txBox="1"/>
      </cdr:nvSpPr>
      <cdr:spPr>
        <a:xfrm xmlns:a="http://schemas.openxmlformats.org/drawingml/2006/main">
          <a:off x="2911320" y="1211942"/>
          <a:ext cx="914400" cy="916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000" b="1">
              <a:solidFill>
                <a:schemeClr val="accent2"/>
              </a:solidFill>
            </a:rPr>
            <a:t>23% </a:t>
          </a:r>
          <a:r>
            <a:rPr lang="en-US" sz="1000" b="0" baseline="0">
              <a:solidFill>
                <a:schemeClr val="tx1">
                  <a:lumMod val="85000"/>
                  <a:lumOff val="15000"/>
                </a:schemeClr>
              </a:solidFill>
            </a:rPr>
            <a:t>w</a:t>
          </a:r>
          <a:r>
            <a:rPr lang="en-US" sz="1000" b="0">
              <a:solidFill>
                <a:schemeClr val="tx1">
                  <a:lumMod val="85000"/>
                  <a:lumOff val="15000"/>
                </a:schemeClr>
              </a:solidFill>
            </a:rPr>
            <a:t>ere </a:t>
          </a:r>
          <a:r>
            <a:rPr lang="en-US" sz="1000" b="1">
              <a:solidFill>
                <a:schemeClr val="accent2"/>
              </a:solidFill>
            </a:rPr>
            <a:t>age 65+</a:t>
          </a:r>
          <a:r>
            <a:rPr lang="en-US" sz="1000" b="1" baseline="0">
              <a:solidFill>
                <a:schemeClr val="accent2"/>
              </a:solidFill>
            </a:rPr>
            <a:t> </a:t>
          </a:r>
        </a:p>
        <a:p xmlns:a="http://schemas.openxmlformats.org/drawingml/2006/main">
          <a:pPr algn="l"/>
          <a:r>
            <a:rPr lang="en-US" sz="1000" b="0" baseline="0">
              <a:solidFill>
                <a:schemeClr val="tx1">
                  <a:lumMod val="85000"/>
                  <a:lumOff val="15000"/>
                </a:schemeClr>
              </a:solidFill>
            </a:rPr>
            <a:t>in 2020.</a:t>
          </a:r>
          <a:endParaRPr lang="en-US" sz="10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1.09361E-7</cdr:x>
      <cdr:y>0</cdr:y>
    </cdr:from>
    <cdr:to>
      <cdr:x>0.30747</cdr:x>
      <cdr:y>0.13204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0C8809EA-7CD4-FDEA-053A-C82CB9862567}"/>
            </a:ext>
          </a:extLst>
        </cdr:cNvPr>
        <cdr:cNvSpPr txBox="1"/>
      </cdr:nvSpPr>
      <cdr:spPr>
        <a:xfrm xmlns:a="http://schemas.openxmlformats.org/drawingml/2006/main">
          <a:off x="1" y="0"/>
          <a:ext cx="2811535" cy="6990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solidFill>
                <a:schemeClr val="accent2"/>
              </a:solidFill>
            </a:rPr>
            <a:t>2020</a:t>
          </a:r>
        </a:p>
        <a:p xmlns:a="http://schemas.openxmlformats.org/drawingml/2006/main">
          <a:pPr algn="ctr"/>
          <a:endParaRPr lang="en-US" sz="200" b="1">
            <a:solidFill>
              <a:schemeClr val="accent2"/>
            </a:solidFill>
          </a:endParaRPr>
        </a:p>
        <a:p xmlns:a="http://schemas.openxmlformats.org/drawingml/2006/main">
          <a:pPr algn="ctr"/>
          <a:r>
            <a:rPr lang="en-US" sz="1000" b="0">
              <a:solidFill>
                <a:schemeClr val="tx1">
                  <a:lumMod val="85000"/>
                  <a:lumOff val="15000"/>
                </a:schemeClr>
              </a:solidFill>
            </a:rPr>
            <a:t>In 2020, there were </a:t>
          </a:r>
          <a:r>
            <a:rPr lang="en-US" sz="1000" b="1">
              <a:solidFill>
                <a:schemeClr val="accent2"/>
              </a:solidFill>
            </a:rPr>
            <a:t>710,772</a:t>
          </a:r>
        </a:p>
        <a:p xmlns:a="http://schemas.openxmlformats.org/drawingml/2006/main">
          <a:pPr algn="ctr"/>
          <a:r>
            <a:rPr lang="en-US" sz="1000" b="0">
              <a:solidFill>
                <a:schemeClr val="tx1">
                  <a:lumMod val="85000"/>
                  <a:lumOff val="15000"/>
                </a:schemeClr>
              </a:solidFill>
            </a:rPr>
            <a:t>total residents in</a:t>
          </a:r>
          <a:r>
            <a:rPr lang="en-US" sz="1000" b="0" baseline="0">
              <a:solidFill>
                <a:schemeClr val="tx1">
                  <a:lumMod val="85000"/>
                  <a:lumOff val="15000"/>
                </a:schemeClr>
              </a:solidFill>
            </a:rPr>
            <a:t> Statelandia.</a:t>
          </a:r>
          <a:endParaRPr lang="en-US" sz="10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0.43347</cdr:x>
      <cdr:y>0</cdr:y>
    </cdr:from>
    <cdr:to>
      <cdr:x>0.87196</cdr:x>
      <cdr:y>0.13204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C516AF2C-4469-A2E2-A13C-06E50F2075C0}"/>
            </a:ext>
          </a:extLst>
        </cdr:cNvPr>
        <cdr:cNvSpPr txBox="1"/>
      </cdr:nvSpPr>
      <cdr:spPr>
        <a:xfrm xmlns:a="http://schemas.openxmlformats.org/drawingml/2006/main">
          <a:off x="3963610" y="0"/>
          <a:ext cx="4009570" cy="6990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solidFill>
                <a:schemeClr val="accent3"/>
              </a:solidFill>
            </a:rPr>
            <a:t>2030</a:t>
          </a:r>
        </a:p>
        <a:p xmlns:a="http://schemas.openxmlformats.org/drawingml/2006/main">
          <a:pPr algn="ctr"/>
          <a:endParaRPr lang="en-US" sz="200" b="1">
            <a:solidFill>
              <a:schemeClr val="accent3"/>
            </a:solidFill>
          </a:endParaRPr>
        </a:p>
        <a:p xmlns:a="http://schemas.openxmlformats.org/drawingml/2006/main">
          <a:pPr algn="ctr"/>
          <a:r>
            <a:rPr lang="en-US" sz="1000" b="0" baseline="0">
              <a:solidFill>
                <a:schemeClr val="tx1">
                  <a:lumMod val="85000"/>
                  <a:lumOff val="15000"/>
                </a:schemeClr>
              </a:solidFill>
            </a:rPr>
            <a:t>We estimate that we'll have </a:t>
          </a:r>
          <a:r>
            <a:rPr lang="en-US" sz="1000" b="1" baseline="0">
              <a:solidFill>
                <a:schemeClr val="accent3"/>
              </a:solidFill>
            </a:rPr>
            <a:t>1,152,554</a:t>
          </a:r>
        </a:p>
        <a:p xmlns:a="http://schemas.openxmlformats.org/drawingml/2006/main">
          <a:pPr algn="ctr"/>
          <a:r>
            <a:rPr lang="en-US" sz="1000" b="0" baseline="0">
              <a:solidFill>
                <a:schemeClr val="tx1">
                  <a:lumMod val="85000"/>
                  <a:lumOff val="15000"/>
                </a:schemeClr>
              </a:solidFill>
            </a:rPr>
            <a:t>total residents in Statelandia by 2030.</a:t>
          </a:r>
          <a:endParaRPr lang="en-US" sz="10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0.30648</cdr:x>
      <cdr:y>0.2297</cdr:y>
    </cdr:from>
    <cdr:to>
      <cdr:x>0.31648</cdr:x>
      <cdr:y>0.40242</cdr:y>
    </cdr:to>
    <cdr:sp macro="" textlink="">
      <cdr:nvSpPr>
        <cdr:cNvPr id="9" name="Right Bracket 8">
          <a:extLst xmlns:a="http://schemas.openxmlformats.org/drawingml/2006/main">
            <a:ext uri="{FF2B5EF4-FFF2-40B4-BE49-F238E27FC236}">
              <a16:creationId xmlns:a16="http://schemas.microsoft.com/office/drawing/2014/main" id="{3B3FB35D-AD20-F3BF-6116-14A274CDAF99}"/>
            </a:ext>
          </a:extLst>
        </cdr:cNvPr>
        <cdr:cNvSpPr/>
      </cdr:nvSpPr>
      <cdr:spPr>
        <a:xfrm xmlns:a="http://schemas.openxmlformats.org/drawingml/2006/main">
          <a:off x="2802463" y="1216137"/>
          <a:ext cx="91440" cy="914400"/>
        </a:xfrm>
        <a:prstGeom xmlns:a="http://schemas.openxmlformats.org/drawingml/2006/main" prst="rightBracket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0.89974</cdr:x>
      <cdr:y>0.22891</cdr:y>
    </cdr:from>
    <cdr:to>
      <cdr:x>1</cdr:x>
      <cdr:y>0.40193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78843FA7-B2B8-2962-F255-CF0C53B327F0}"/>
            </a:ext>
          </a:extLst>
        </cdr:cNvPr>
        <cdr:cNvSpPr txBox="1"/>
      </cdr:nvSpPr>
      <cdr:spPr>
        <a:xfrm xmlns:a="http://schemas.openxmlformats.org/drawingml/2006/main">
          <a:off x="8227179" y="1211942"/>
          <a:ext cx="916821" cy="916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000" b="1">
              <a:solidFill>
                <a:schemeClr val="accent3"/>
              </a:solidFill>
            </a:rPr>
            <a:t>28% </a:t>
          </a:r>
          <a:r>
            <a:rPr lang="en-US" sz="1000" b="0">
              <a:solidFill>
                <a:schemeClr val="tx1">
                  <a:lumMod val="85000"/>
                  <a:lumOff val="15000"/>
                </a:schemeClr>
              </a:solidFill>
            </a:rPr>
            <a:t>will be </a:t>
          </a:r>
          <a:r>
            <a:rPr lang="en-US" sz="1000" b="1">
              <a:solidFill>
                <a:schemeClr val="accent3"/>
              </a:solidFill>
            </a:rPr>
            <a:t>age 65+</a:t>
          </a:r>
          <a:r>
            <a:rPr lang="en-US" sz="1000" b="1" baseline="0">
              <a:solidFill>
                <a:schemeClr val="accent3"/>
              </a:solidFill>
            </a:rPr>
            <a:t> </a:t>
          </a:r>
        </a:p>
        <a:p xmlns:a="http://schemas.openxmlformats.org/drawingml/2006/main">
          <a:pPr algn="l"/>
          <a:r>
            <a:rPr lang="en-US" sz="1000" b="0" baseline="0">
              <a:solidFill>
                <a:schemeClr val="tx1">
                  <a:lumMod val="85000"/>
                  <a:lumOff val="15000"/>
                </a:schemeClr>
              </a:solidFill>
            </a:rPr>
            <a:t>by 2030.</a:t>
          </a:r>
          <a:endParaRPr lang="en-US" sz="10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0.88261</cdr:x>
      <cdr:y>0.2297</cdr:y>
    </cdr:from>
    <cdr:to>
      <cdr:x>0.89261</cdr:x>
      <cdr:y>0.40242</cdr:y>
    </cdr:to>
    <cdr:sp macro="" textlink="">
      <cdr:nvSpPr>
        <cdr:cNvPr id="11" name="Right Bracket 10">
          <a:extLst xmlns:a="http://schemas.openxmlformats.org/drawingml/2006/main">
            <a:ext uri="{FF2B5EF4-FFF2-40B4-BE49-F238E27FC236}">
              <a16:creationId xmlns:a16="http://schemas.microsoft.com/office/drawing/2014/main" id="{A2E3ED02-2315-84D1-17E3-024FEDAE6A83}"/>
            </a:ext>
          </a:extLst>
        </cdr:cNvPr>
        <cdr:cNvSpPr/>
      </cdr:nvSpPr>
      <cdr:spPr>
        <a:xfrm xmlns:a="http://schemas.openxmlformats.org/drawingml/2006/main">
          <a:off x="8070550" y="1216137"/>
          <a:ext cx="91440" cy="914400"/>
        </a:xfrm>
        <a:prstGeom xmlns:a="http://schemas.openxmlformats.org/drawingml/2006/main" prst="rightBracket">
          <a:avLst/>
        </a:prstGeom>
        <a:ln xmlns:a="http://schemas.openxmlformats.org/drawingml/2006/main">
          <a:solidFill>
            <a:schemeClr val="bg1">
              <a:lumMod val="6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0.42535</cdr:x>
      <cdr:y>0</cdr:y>
    </cdr:from>
    <cdr:to>
      <cdr:x>0.52257</cdr:x>
      <cdr:y>0.1287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4A5E86-DA51-88AF-7185-2310B7D83634}"/>
            </a:ext>
          </a:extLst>
        </cdr:cNvPr>
        <cdr:cNvSpPr txBox="1"/>
      </cdr:nvSpPr>
      <cdr:spPr>
        <a:xfrm xmlns:a="http://schemas.openxmlformats.org/drawingml/2006/main">
          <a:off x="3889375" y="0"/>
          <a:ext cx="889000" cy="588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2020 </a:t>
          </a:r>
        </a:p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Males</a:t>
          </a:r>
        </a:p>
      </cdr:txBody>
    </cdr:sp>
  </cdr:relSizeAnchor>
  <cdr:relSizeAnchor xmlns:cdr="http://schemas.openxmlformats.org/drawingml/2006/chartDrawing">
    <cdr:from>
      <cdr:x>0.09781</cdr:x>
      <cdr:y>0.18406</cdr:y>
    </cdr:from>
    <cdr:to>
      <cdr:x>0.17612</cdr:x>
      <cdr:y>0.31276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8CC096D-445C-B617-5625-ACDB5832B702}"/>
            </a:ext>
          </a:extLst>
        </cdr:cNvPr>
        <cdr:cNvSpPr txBox="1"/>
      </cdr:nvSpPr>
      <cdr:spPr>
        <a:xfrm xmlns:a="http://schemas.openxmlformats.org/drawingml/2006/main">
          <a:off x="894348" y="841533"/>
          <a:ext cx="716115" cy="588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2030 </a:t>
          </a:r>
        </a:p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Males</a:t>
          </a:r>
        </a:p>
      </cdr:txBody>
    </cdr:sp>
  </cdr:relSizeAnchor>
  <cdr:relSizeAnchor xmlns:cdr="http://schemas.openxmlformats.org/drawingml/2006/chartDrawing">
    <cdr:from>
      <cdr:x>0.52344</cdr:x>
      <cdr:y>0</cdr:y>
    </cdr:from>
    <cdr:to>
      <cdr:x>0.63976</cdr:x>
      <cdr:y>0.1287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F7DA9D8-4D99-37DB-DDDE-DAA9DFFDEA81}"/>
            </a:ext>
          </a:extLst>
        </cdr:cNvPr>
        <cdr:cNvSpPr txBox="1"/>
      </cdr:nvSpPr>
      <cdr:spPr>
        <a:xfrm xmlns:a="http://schemas.openxmlformats.org/drawingml/2006/main">
          <a:off x="4786312" y="0"/>
          <a:ext cx="1063626" cy="588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</a:rPr>
            <a:t>2020 </a:t>
          </a:r>
        </a:p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</a:rPr>
            <a:t>Females</a:t>
          </a:r>
        </a:p>
      </cdr:txBody>
    </cdr:sp>
  </cdr:relSizeAnchor>
  <cdr:relSizeAnchor xmlns:cdr="http://schemas.openxmlformats.org/drawingml/2006/chartDrawing">
    <cdr:from>
      <cdr:x>0.79133</cdr:x>
      <cdr:y>0.18406</cdr:y>
    </cdr:from>
    <cdr:to>
      <cdr:x>0.89628</cdr:x>
      <cdr:y>0.31276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B59B427C-F1F9-A2FB-163F-761D99B932C9}"/>
            </a:ext>
          </a:extLst>
        </cdr:cNvPr>
        <cdr:cNvSpPr txBox="1"/>
      </cdr:nvSpPr>
      <cdr:spPr>
        <a:xfrm xmlns:a="http://schemas.openxmlformats.org/drawingml/2006/main">
          <a:off x="7235950" y="841533"/>
          <a:ext cx="959596" cy="588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</a:rPr>
            <a:t>2030 </a:t>
          </a:r>
        </a:p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</a:rPr>
            <a:t>Females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0.42535</cdr:x>
      <cdr:y>0</cdr:y>
    </cdr:from>
    <cdr:to>
      <cdr:x>0.52257</cdr:x>
      <cdr:y>0.1287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4A5E86-DA51-88AF-7185-2310B7D83634}"/>
            </a:ext>
          </a:extLst>
        </cdr:cNvPr>
        <cdr:cNvSpPr txBox="1"/>
      </cdr:nvSpPr>
      <cdr:spPr>
        <a:xfrm xmlns:a="http://schemas.openxmlformats.org/drawingml/2006/main">
          <a:off x="3889375" y="0"/>
          <a:ext cx="889000" cy="588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2020 </a:t>
          </a:r>
        </a:p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Males</a:t>
          </a:r>
        </a:p>
      </cdr:txBody>
    </cdr:sp>
  </cdr:relSizeAnchor>
  <cdr:relSizeAnchor xmlns:cdr="http://schemas.openxmlformats.org/drawingml/2006/chartDrawing">
    <cdr:from>
      <cdr:x>0.09781</cdr:x>
      <cdr:y>0.18406</cdr:y>
    </cdr:from>
    <cdr:to>
      <cdr:x>0.17612</cdr:x>
      <cdr:y>0.31276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8CC096D-445C-B617-5625-ACDB5832B702}"/>
            </a:ext>
          </a:extLst>
        </cdr:cNvPr>
        <cdr:cNvSpPr txBox="1"/>
      </cdr:nvSpPr>
      <cdr:spPr>
        <a:xfrm xmlns:a="http://schemas.openxmlformats.org/drawingml/2006/main">
          <a:off x="894348" y="841533"/>
          <a:ext cx="716115" cy="588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</a:rPr>
            <a:t>2030 </a:t>
          </a:r>
        </a:p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</a:rPr>
            <a:t>Males</a:t>
          </a:r>
        </a:p>
      </cdr:txBody>
    </cdr:sp>
  </cdr:relSizeAnchor>
  <cdr:relSizeAnchor xmlns:cdr="http://schemas.openxmlformats.org/drawingml/2006/chartDrawing">
    <cdr:from>
      <cdr:x>0.52344</cdr:x>
      <cdr:y>0</cdr:y>
    </cdr:from>
    <cdr:to>
      <cdr:x>0.63976</cdr:x>
      <cdr:y>0.1287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F7DA9D8-4D99-37DB-DDDE-DAA9DFFDEA81}"/>
            </a:ext>
          </a:extLst>
        </cdr:cNvPr>
        <cdr:cNvSpPr txBox="1"/>
      </cdr:nvSpPr>
      <cdr:spPr>
        <a:xfrm xmlns:a="http://schemas.openxmlformats.org/drawingml/2006/main">
          <a:off x="4786312" y="0"/>
          <a:ext cx="1063626" cy="588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2020 </a:t>
          </a:r>
        </a:p>
        <a:p xmlns:a="http://schemas.openxmlformats.org/drawingml/2006/main">
          <a:pPr algn="ctr"/>
          <a:r>
            <a:rPr lang="en-US" sz="1100" b="1">
              <a:solidFill>
                <a:schemeClr val="accent2"/>
              </a:solidFill>
            </a:rPr>
            <a:t>Females</a:t>
          </a:r>
        </a:p>
      </cdr:txBody>
    </cdr:sp>
  </cdr:relSizeAnchor>
  <cdr:relSizeAnchor xmlns:cdr="http://schemas.openxmlformats.org/drawingml/2006/chartDrawing">
    <cdr:from>
      <cdr:x>0.79133</cdr:x>
      <cdr:y>0.18406</cdr:y>
    </cdr:from>
    <cdr:to>
      <cdr:x>0.89628</cdr:x>
      <cdr:y>0.31276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B59B427C-F1F9-A2FB-163F-761D99B932C9}"/>
            </a:ext>
          </a:extLst>
        </cdr:cNvPr>
        <cdr:cNvSpPr txBox="1"/>
      </cdr:nvSpPr>
      <cdr:spPr>
        <a:xfrm xmlns:a="http://schemas.openxmlformats.org/drawingml/2006/main">
          <a:off x="7235950" y="841533"/>
          <a:ext cx="959596" cy="588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</a:rPr>
            <a:t>2030 </a:t>
          </a:r>
        </a:p>
        <a:p xmlns:a="http://schemas.openxmlformats.org/drawingml/2006/main">
          <a:pPr algn="ctr"/>
          <a:r>
            <a:rPr lang="en-US" sz="1100" b="1">
              <a:solidFill>
                <a:schemeClr val="accent3"/>
              </a:solidFill>
            </a:rPr>
            <a:t>Females</a:t>
          </a:r>
        </a:p>
      </cdr:txBody>
    </cdr:sp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depictdatastudio.com/consulting/" TargetMode="External"/><Relationship Id="rId5" Type="http://schemas.openxmlformats.org/officeDocument/2006/relationships/hyperlink" Target="https://courses.depictdatastudio.com/" TargetMode="External"/><Relationship Id="rId4" Type="http://schemas.openxmlformats.org/officeDocument/2006/relationships/hyperlink" Target="https://depictdatastudio.com/workshops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epictdatastudio.com/visualize-age-sex-patterns-with-population-pyramids/" TargetMode="External"/><Relationship Id="rId1" Type="http://schemas.openxmlformats.org/officeDocument/2006/relationships/hyperlink" Target="https://depictdatastudio.com/charts/population-pyramids/" TargetMode="Externa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epictdatastudio.com/how-to-visualize-population-projections-with-small-multiples-population-pyramids" TargetMode="External"/><Relationship Id="rId1" Type="http://schemas.openxmlformats.org/officeDocument/2006/relationships/hyperlink" Target="https://excelnotes.com/how-to-make-a-population-pyramid-with-projection-lines/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60946-843C-446F-9C5E-DC70EBD8A84F}">
  <dimension ref="A1:B16"/>
  <sheetViews>
    <sheetView showGridLines="0" zoomScale="80" zoomScaleNormal="80" workbookViewId="0"/>
  </sheetViews>
  <sheetFormatPr defaultRowHeight="16.5" x14ac:dyDescent="0.6"/>
  <cols>
    <col min="1" max="1" width="27.89453125" customWidth="1"/>
    <col min="2" max="2" width="37.578125" bestFit="1" customWidth="1"/>
  </cols>
  <sheetData>
    <row r="1" spans="1:2" s="4" customFormat="1" ht="36" x14ac:dyDescent="1.25">
      <c r="A1" s="4" t="s">
        <v>54</v>
      </c>
    </row>
    <row r="2" spans="1:2" x14ac:dyDescent="0.6">
      <c r="A2" t="s">
        <v>108</v>
      </c>
    </row>
    <row r="4" spans="1:2" s="1" customFormat="1" ht="27" x14ac:dyDescent="0.95">
      <c r="A4" s="1" t="s">
        <v>57</v>
      </c>
    </row>
    <row r="5" spans="1:2" x14ac:dyDescent="0.6">
      <c r="A5" s="16" t="s">
        <v>55</v>
      </c>
      <c r="B5" s="15" t="s">
        <v>150</v>
      </c>
    </row>
    <row r="6" spans="1:2" x14ac:dyDescent="0.6">
      <c r="A6" s="16" t="s">
        <v>56</v>
      </c>
      <c r="B6" s="15" t="s">
        <v>151</v>
      </c>
    </row>
    <row r="7" spans="1:2" x14ac:dyDescent="0.6">
      <c r="A7" s="16"/>
      <c r="B7" s="15"/>
    </row>
    <row r="8" spans="1:2" s="1" customFormat="1" ht="27" x14ac:dyDescent="0.95">
      <c r="A8" s="1" t="s">
        <v>152</v>
      </c>
    </row>
    <row r="9" spans="1:2" x14ac:dyDescent="0.6">
      <c r="A9" t="s">
        <v>107</v>
      </c>
      <c r="B9" s="15" t="s">
        <v>153</v>
      </c>
    </row>
    <row r="10" spans="1:2" x14ac:dyDescent="0.6">
      <c r="A10" t="s">
        <v>154</v>
      </c>
      <c r="B10" s="15" t="s">
        <v>155</v>
      </c>
    </row>
    <row r="11" spans="1:2" x14ac:dyDescent="0.6">
      <c r="A11" t="s">
        <v>156</v>
      </c>
      <c r="B11" s="15" t="s">
        <v>157</v>
      </c>
    </row>
    <row r="12" spans="1:2" x14ac:dyDescent="0.6">
      <c r="A12" t="s">
        <v>158</v>
      </c>
      <c r="B12" s="15" t="s">
        <v>159</v>
      </c>
    </row>
    <row r="14" spans="1:2" s="1" customFormat="1" ht="27" x14ac:dyDescent="0.95">
      <c r="A14" s="1" t="s">
        <v>109</v>
      </c>
    </row>
    <row r="15" spans="1:2" x14ac:dyDescent="0.6">
      <c r="A15" t="s">
        <v>110</v>
      </c>
    </row>
    <row r="16" spans="1:2" x14ac:dyDescent="0.6">
      <c r="A16" t="s">
        <v>111</v>
      </c>
    </row>
  </sheetData>
  <hyperlinks>
    <hyperlink ref="B11" r:id="rId1" display="https://depictdatastudio.com/keynotes/" xr:uid="{70EB2C66-83F4-4DC0-9B89-5690D3AC2C51}"/>
    <hyperlink ref="B5" r:id="rId2" display="www.DepictDataStudio.com" xr:uid="{2DB9639B-D3CE-43D4-B471-32F7D17592CF}"/>
    <hyperlink ref="B6" r:id="rId3" display="https://www.linkedin.com/in/annkemery/" xr:uid="{73293D23-1746-49CE-AC55-5CAEA4E71510}"/>
    <hyperlink ref="B10" r:id="rId4" xr:uid="{4A9AA44D-A5C2-4653-B0A4-C587E076D775}"/>
    <hyperlink ref="B9" r:id="rId5" xr:uid="{84F070D0-2AB2-4DFC-A75C-8E656D5405B8}"/>
    <hyperlink ref="B12" r:id="rId6" xr:uid="{4E659D3B-97D6-4A2D-81CB-7BA10C02B03F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9FFE6-E828-4D8B-B7DA-63D2C7696DB6}">
  <sheetPr codeName="Sheet12"/>
  <dimension ref="A1:H335"/>
  <sheetViews>
    <sheetView tabSelected="1" zoomScale="120" zoomScaleNormal="120" workbookViewId="0">
      <pane ySplit="1" topLeftCell="A195" activePane="bottomLeft" state="frozen"/>
      <selection activeCell="A2" sqref="A2"/>
      <selection pane="bottomLeft" activeCell="D92" sqref="D92"/>
    </sheetView>
  </sheetViews>
  <sheetFormatPr defaultColWidth="11.89453125" defaultRowHeight="16.5" x14ac:dyDescent="0.6"/>
  <sheetData>
    <row r="1" spans="1:1" s="4" customFormat="1" ht="36" x14ac:dyDescent="1.25">
      <c r="A1" s="4" t="s">
        <v>112</v>
      </c>
    </row>
    <row r="2" spans="1:1" x14ac:dyDescent="0.6">
      <c r="A2" t="s">
        <v>119</v>
      </c>
    </row>
    <row r="4" spans="1:1" ht="27" x14ac:dyDescent="0.95">
      <c r="A4" s="1" t="s">
        <v>2</v>
      </c>
    </row>
    <row r="5" spans="1:1" x14ac:dyDescent="0.6">
      <c r="A5" t="s">
        <v>117</v>
      </c>
    </row>
    <row r="6" spans="1:1" x14ac:dyDescent="0.6">
      <c r="A6" t="s">
        <v>120</v>
      </c>
    </row>
    <row r="7" spans="1:1" x14ac:dyDescent="0.6">
      <c r="A7" t="s">
        <v>118</v>
      </c>
    </row>
    <row r="8" spans="1:1" x14ac:dyDescent="0.6">
      <c r="A8" t="s">
        <v>3</v>
      </c>
    </row>
    <row r="11" spans="1:1" ht="27" x14ac:dyDescent="0.95">
      <c r="A11" s="5" t="s">
        <v>53</v>
      </c>
    </row>
    <row r="12" spans="1:1" x14ac:dyDescent="0.6">
      <c r="A12" s="15" t="s">
        <v>121</v>
      </c>
    </row>
    <row r="15" spans="1:1" ht="27" x14ac:dyDescent="0.95">
      <c r="A15" s="1" t="s">
        <v>82</v>
      </c>
    </row>
    <row r="16" spans="1:1" x14ac:dyDescent="0.6">
      <c r="A16" s="15" t="s">
        <v>113</v>
      </c>
    </row>
    <row r="19" spans="1:8" s="1" customFormat="1" ht="27" x14ac:dyDescent="0.95">
      <c r="A19" s="1" t="s">
        <v>49</v>
      </c>
      <c r="H19" s="1" t="s">
        <v>50</v>
      </c>
    </row>
    <row r="20" spans="1:8" x14ac:dyDescent="0.6">
      <c r="A20" t="s">
        <v>83</v>
      </c>
      <c r="H20" t="s">
        <v>52</v>
      </c>
    </row>
    <row r="46" spans="1:1" ht="27" x14ac:dyDescent="0.95">
      <c r="A46" s="1" t="s">
        <v>106</v>
      </c>
    </row>
    <row r="48" spans="1:1" s="10" customFormat="1" ht="18" x14ac:dyDescent="0.65">
      <c r="A48" s="17" t="s">
        <v>114</v>
      </c>
    </row>
    <row r="50" spans="1:4" s="7" customFormat="1" x14ac:dyDescent="0.6">
      <c r="A50" s="7" t="s">
        <v>5</v>
      </c>
      <c r="B50" s="8" t="s">
        <v>0</v>
      </c>
      <c r="C50" s="8" t="s">
        <v>1</v>
      </c>
      <c r="D50" s="19"/>
    </row>
    <row r="51" spans="1:4" x14ac:dyDescent="0.6">
      <c r="A51" s="3" t="s">
        <v>6</v>
      </c>
      <c r="B51" s="2">
        <v>0</v>
      </c>
      <c r="C51" s="2">
        <v>2</v>
      </c>
      <c r="D51" s="2"/>
    </row>
    <row r="52" spans="1:4" x14ac:dyDescent="0.6">
      <c r="A52" s="3" t="s">
        <v>7</v>
      </c>
      <c r="B52" s="2">
        <v>1</v>
      </c>
      <c r="C52" s="2">
        <v>3</v>
      </c>
      <c r="D52" s="2"/>
    </row>
    <row r="53" spans="1:4" x14ac:dyDescent="0.6">
      <c r="A53" s="3" t="s">
        <v>8</v>
      </c>
      <c r="B53" s="2">
        <v>6</v>
      </c>
      <c r="C53" s="2">
        <v>6</v>
      </c>
      <c r="D53" s="2"/>
    </row>
    <row r="54" spans="1:4" x14ac:dyDescent="0.6">
      <c r="A54" s="3" t="s">
        <v>9</v>
      </c>
      <c r="B54" s="2">
        <v>11</v>
      </c>
      <c r="C54" s="2">
        <v>5</v>
      </c>
      <c r="D54" s="2"/>
    </row>
    <row r="55" spans="1:4" x14ac:dyDescent="0.6">
      <c r="A55" s="3" t="s">
        <v>10</v>
      </c>
      <c r="B55" s="2">
        <v>25</v>
      </c>
      <c r="C55" s="2">
        <v>8</v>
      </c>
      <c r="D55" s="2"/>
    </row>
    <row r="56" spans="1:4" x14ac:dyDescent="0.6">
      <c r="A56" s="3" t="s">
        <v>11</v>
      </c>
      <c r="B56" s="2">
        <v>25</v>
      </c>
      <c r="C56" s="2">
        <v>12</v>
      </c>
      <c r="D56" s="2"/>
    </row>
    <row r="57" spans="1:4" x14ac:dyDescent="0.6">
      <c r="A57" s="3" t="s">
        <v>12</v>
      </c>
      <c r="B57" s="2">
        <v>27</v>
      </c>
      <c r="C57" s="2">
        <v>8</v>
      </c>
      <c r="D57" s="2"/>
    </row>
    <row r="58" spans="1:4" x14ac:dyDescent="0.6">
      <c r="A58" s="3" t="s">
        <v>13</v>
      </c>
      <c r="B58" s="2">
        <v>31</v>
      </c>
      <c r="C58" s="2">
        <v>11</v>
      </c>
      <c r="D58" s="2"/>
    </row>
    <row r="59" spans="1:4" x14ac:dyDescent="0.6">
      <c r="A59" s="3" t="s">
        <v>14</v>
      </c>
      <c r="B59" s="2">
        <v>17</v>
      </c>
      <c r="C59" s="2">
        <v>7</v>
      </c>
      <c r="D59" s="2"/>
    </row>
    <row r="60" spans="1:4" x14ac:dyDescent="0.6">
      <c r="A60" s="3" t="s">
        <v>15</v>
      </c>
      <c r="B60" s="2">
        <v>26</v>
      </c>
      <c r="C60" s="2">
        <v>8</v>
      </c>
      <c r="D60" s="2"/>
    </row>
    <row r="61" spans="1:4" x14ac:dyDescent="0.6">
      <c r="A61" s="3" t="s">
        <v>16</v>
      </c>
      <c r="B61" s="2">
        <v>30</v>
      </c>
      <c r="C61" s="2">
        <v>15</v>
      </c>
      <c r="D61" s="2"/>
    </row>
    <row r="62" spans="1:4" x14ac:dyDescent="0.6">
      <c r="A62" s="3" t="s">
        <v>17</v>
      </c>
      <c r="B62" s="2">
        <v>34</v>
      </c>
      <c r="C62" s="2">
        <v>16</v>
      </c>
      <c r="D62" s="2"/>
    </row>
    <row r="63" spans="1:4" x14ac:dyDescent="0.6">
      <c r="A63" s="3" t="s">
        <v>18</v>
      </c>
      <c r="B63" s="2">
        <v>23</v>
      </c>
      <c r="C63" s="2">
        <v>16</v>
      </c>
      <c r="D63" s="2"/>
    </row>
    <row r="64" spans="1:4" x14ac:dyDescent="0.6">
      <c r="A64" s="3" t="s">
        <v>19</v>
      </c>
      <c r="B64" s="2">
        <v>17</v>
      </c>
      <c r="C64" s="2">
        <v>14</v>
      </c>
      <c r="D64" s="2"/>
    </row>
    <row r="65" spans="1:6" x14ac:dyDescent="0.6">
      <c r="A65" s="3" t="s">
        <v>20</v>
      </c>
      <c r="B65" s="2">
        <v>16</v>
      </c>
      <c r="C65" s="2">
        <v>9</v>
      </c>
      <c r="D65" s="2"/>
    </row>
    <row r="66" spans="1:6" x14ac:dyDescent="0.6">
      <c r="A66" s="3" t="s">
        <v>21</v>
      </c>
      <c r="B66" s="2">
        <v>20</v>
      </c>
      <c r="C66" s="2">
        <v>13</v>
      </c>
      <c r="D66" s="2"/>
    </row>
    <row r="71" spans="1:6" x14ac:dyDescent="0.6">
      <c r="A71" s="9" t="s">
        <v>84</v>
      </c>
    </row>
    <row r="72" spans="1:6" x14ac:dyDescent="0.6">
      <c r="A72" s="9" t="s">
        <v>85</v>
      </c>
    </row>
    <row r="73" spans="1:6" x14ac:dyDescent="0.6">
      <c r="A73" s="9"/>
    </row>
    <row r="74" spans="1:6" ht="66" x14ac:dyDescent="0.6">
      <c r="B74" s="49" t="s">
        <v>87</v>
      </c>
      <c r="C74" s="49"/>
      <c r="D74" s="12" t="s">
        <v>88</v>
      </c>
      <c r="E74" s="49" t="s">
        <v>87</v>
      </c>
      <c r="F74" s="49"/>
    </row>
    <row r="75" spans="1:6" ht="49.5" x14ac:dyDescent="0.6">
      <c r="A75" s="7" t="s">
        <v>5</v>
      </c>
      <c r="B75" s="11" t="s">
        <v>47</v>
      </c>
      <c r="C75" s="11" t="s">
        <v>0</v>
      </c>
      <c r="D75" s="11" t="s">
        <v>22</v>
      </c>
      <c r="E75" s="11" t="s">
        <v>1</v>
      </c>
      <c r="F75" s="11" t="s">
        <v>48</v>
      </c>
    </row>
    <row r="76" spans="1:6" x14ac:dyDescent="0.6">
      <c r="A76" s="3" t="s">
        <v>23</v>
      </c>
      <c r="B76" s="13">
        <f t="shared" ref="B76:B92" si="0">35-C76</f>
        <v>35</v>
      </c>
      <c r="C76" s="14">
        <v>0</v>
      </c>
      <c r="D76" s="14">
        <v>10</v>
      </c>
      <c r="E76" s="14">
        <v>2</v>
      </c>
      <c r="F76" s="14">
        <f t="shared" ref="F76:F92" si="1">35-E76</f>
        <v>33</v>
      </c>
    </row>
    <row r="77" spans="1:6" x14ac:dyDescent="0.6">
      <c r="A77" s="3" t="s">
        <v>24</v>
      </c>
      <c r="B77" s="13">
        <f t="shared" si="0"/>
        <v>34</v>
      </c>
      <c r="C77" s="14">
        <v>1</v>
      </c>
      <c r="D77" s="14">
        <v>10</v>
      </c>
      <c r="E77" s="14">
        <v>3</v>
      </c>
      <c r="F77" s="14">
        <f t="shared" si="1"/>
        <v>32</v>
      </c>
    </row>
    <row r="78" spans="1:6" x14ac:dyDescent="0.6">
      <c r="A78" s="3" t="s">
        <v>25</v>
      </c>
      <c r="B78" s="13">
        <f t="shared" si="0"/>
        <v>29</v>
      </c>
      <c r="C78" s="14">
        <v>6</v>
      </c>
      <c r="D78" s="14">
        <v>10</v>
      </c>
      <c r="E78" s="14">
        <v>6</v>
      </c>
      <c r="F78" s="14">
        <f t="shared" si="1"/>
        <v>29</v>
      </c>
    </row>
    <row r="79" spans="1:6" x14ac:dyDescent="0.6">
      <c r="A79" s="3" t="s">
        <v>26</v>
      </c>
      <c r="B79" s="13">
        <f t="shared" si="0"/>
        <v>24</v>
      </c>
      <c r="C79" s="14">
        <v>11</v>
      </c>
      <c r="D79" s="14">
        <v>10</v>
      </c>
      <c r="E79" s="14">
        <v>5</v>
      </c>
      <c r="F79" s="14">
        <f t="shared" si="1"/>
        <v>30</v>
      </c>
    </row>
    <row r="80" spans="1:6" x14ac:dyDescent="0.6">
      <c r="A80" s="3" t="s">
        <v>27</v>
      </c>
      <c r="B80" s="13">
        <f t="shared" si="0"/>
        <v>10</v>
      </c>
      <c r="C80" s="14">
        <v>25</v>
      </c>
      <c r="D80" s="14">
        <v>10</v>
      </c>
      <c r="E80" s="14">
        <v>8</v>
      </c>
      <c r="F80" s="14">
        <f t="shared" si="1"/>
        <v>27</v>
      </c>
    </row>
    <row r="81" spans="1:7" x14ac:dyDescent="0.6">
      <c r="A81" s="3" t="s">
        <v>28</v>
      </c>
      <c r="B81" s="13">
        <f t="shared" si="0"/>
        <v>10</v>
      </c>
      <c r="C81" s="14">
        <v>25</v>
      </c>
      <c r="D81" s="14">
        <v>10</v>
      </c>
      <c r="E81" s="14">
        <v>12</v>
      </c>
      <c r="F81" s="14">
        <f t="shared" si="1"/>
        <v>23</v>
      </c>
    </row>
    <row r="82" spans="1:7" x14ac:dyDescent="0.6">
      <c r="A82" s="3" t="s">
        <v>29</v>
      </c>
      <c r="B82" s="13">
        <f t="shared" si="0"/>
        <v>8</v>
      </c>
      <c r="C82" s="14">
        <v>27</v>
      </c>
      <c r="D82" s="14">
        <v>10</v>
      </c>
      <c r="E82" s="14">
        <v>8</v>
      </c>
      <c r="F82" s="14">
        <f t="shared" si="1"/>
        <v>27</v>
      </c>
    </row>
    <row r="83" spans="1:7" x14ac:dyDescent="0.6">
      <c r="A83" s="3" t="s">
        <v>30</v>
      </c>
      <c r="B83" s="13">
        <f t="shared" si="0"/>
        <v>4</v>
      </c>
      <c r="C83" s="14">
        <v>31</v>
      </c>
      <c r="D83" s="14">
        <v>10</v>
      </c>
      <c r="E83" s="14">
        <v>11</v>
      </c>
      <c r="F83" s="14">
        <f t="shared" si="1"/>
        <v>24</v>
      </c>
    </row>
    <row r="84" spans="1:7" x14ac:dyDescent="0.6">
      <c r="A84" s="3" t="s">
        <v>31</v>
      </c>
      <c r="B84" s="13">
        <f t="shared" si="0"/>
        <v>18</v>
      </c>
      <c r="C84" s="14">
        <v>17</v>
      </c>
      <c r="D84" s="14">
        <v>10</v>
      </c>
      <c r="E84" s="14">
        <v>7</v>
      </c>
      <c r="F84" s="14">
        <f t="shared" si="1"/>
        <v>28</v>
      </c>
    </row>
    <row r="85" spans="1:7" x14ac:dyDescent="0.6">
      <c r="A85" s="3" t="s">
        <v>32</v>
      </c>
      <c r="B85" s="13">
        <f t="shared" si="0"/>
        <v>9</v>
      </c>
      <c r="C85" s="14">
        <v>26</v>
      </c>
      <c r="D85" s="14">
        <v>10</v>
      </c>
      <c r="E85" s="14">
        <v>8</v>
      </c>
      <c r="F85" s="14">
        <f t="shared" si="1"/>
        <v>27</v>
      </c>
    </row>
    <row r="86" spans="1:7" x14ac:dyDescent="0.6">
      <c r="A86" s="3" t="s">
        <v>33</v>
      </c>
      <c r="B86" s="13">
        <f t="shared" si="0"/>
        <v>5</v>
      </c>
      <c r="C86" s="14">
        <v>30</v>
      </c>
      <c r="D86" s="14">
        <v>10</v>
      </c>
      <c r="E86" s="14">
        <v>15</v>
      </c>
      <c r="F86" s="14">
        <f t="shared" si="1"/>
        <v>20</v>
      </c>
    </row>
    <row r="87" spans="1:7" x14ac:dyDescent="0.6">
      <c r="A87" s="3" t="s">
        <v>34</v>
      </c>
      <c r="B87" s="13">
        <f t="shared" si="0"/>
        <v>1</v>
      </c>
      <c r="C87" s="14">
        <v>34</v>
      </c>
      <c r="D87" s="14">
        <v>10</v>
      </c>
      <c r="E87" s="14">
        <v>16</v>
      </c>
      <c r="F87" s="14">
        <f t="shared" si="1"/>
        <v>19</v>
      </c>
    </row>
    <row r="88" spans="1:7" x14ac:dyDescent="0.6">
      <c r="A88" s="3" t="s">
        <v>35</v>
      </c>
      <c r="B88" s="13">
        <f t="shared" si="0"/>
        <v>12</v>
      </c>
      <c r="C88" s="14">
        <v>23</v>
      </c>
      <c r="D88" s="14">
        <v>10</v>
      </c>
      <c r="E88" s="14">
        <v>16</v>
      </c>
      <c r="F88" s="14">
        <f t="shared" si="1"/>
        <v>19</v>
      </c>
    </row>
    <row r="89" spans="1:7" x14ac:dyDescent="0.6">
      <c r="A89" s="3" t="s">
        <v>36</v>
      </c>
      <c r="B89" s="13">
        <f t="shared" si="0"/>
        <v>18</v>
      </c>
      <c r="C89" s="14">
        <v>17</v>
      </c>
      <c r="D89" s="14">
        <v>10</v>
      </c>
      <c r="E89" s="14">
        <v>14</v>
      </c>
      <c r="F89" s="14">
        <f t="shared" si="1"/>
        <v>21</v>
      </c>
    </row>
    <row r="90" spans="1:7" x14ac:dyDescent="0.6">
      <c r="A90" s="3" t="s">
        <v>37</v>
      </c>
      <c r="B90" s="13">
        <f t="shared" si="0"/>
        <v>19</v>
      </c>
      <c r="C90" s="14">
        <v>16</v>
      </c>
      <c r="D90" s="14">
        <v>10</v>
      </c>
      <c r="E90" s="14">
        <v>9</v>
      </c>
      <c r="F90" s="14">
        <f t="shared" si="1"/>
        <v>26</v>
      </c>
    </row>
    <row r="91" spans="1:7" x14ac:dyDescent="0.6">
      <c r="A91" s="3" t="s">
        <v>21</v>
      </c>
      <c r="B91" s="13">
        <f t="shared" si="0"/>
        <v>15</v>
      </c>
      <c r="C91" s="14">
        <v>20</v>
      </c>
      <c r="D91" s="14">
        <v>10</v>
      </c>
      <c r="E91" s="14">
        <v>13</v>
      </c>
      <c r="F91" s="14">
        <f t="shared" si="1"/>
        <v>22</v>
      </c>
    </row>
    <row r="92" spans="1:7" x14ac:dyDescent="0.6">
      <c r="A92" s="3"/>
      <c r="B92" s="2">
        <f t="shared" si="0"/>
        <v>0</v>
      </c>
      <c r="C92" s="2">
        <v>35</v>
      </c>
      <c r="D92" s="2">
        <v>10</v>
      </c>
      <c r="E92" s="2">
        <v>35</v>
      </c>
      <c r="F92" s="2">
        <f t="shared" si="1"/>
        <v>0</v>
      </c>
      <c r="G92" t="s">
        <v>89</v>
      </c>
    </row>
    <row r="93" spans="1:7" x14ac:dyDescent="0.6">
      <c r="A93" s="3"/>
      <c r="B93" s="2"/>
      <c r="C93" s="2"/>
      <c r="D93" s="2"/>
    </row>
    <row r="94" spans="1:7" x14ac:dyDescent="0.6">
      <c r="A94" s="3" t="s">
        <v>86</v>
      </c>
      <c r="B94" s="2"/>
      <c r="C94" s="2">
        <f>MAX(C76:C92)</f>
        <v>35</v>
      </c>
      <c r="D94" s="2"/>
      <c r="E94" s="2">
        <f>MAX(E76:E92)</f>
        <v>35</v>
      </c>
    </row>
    <row r="95" spans="1:7" x14ac:dyDescent="0.6">
      <c r="A95" s="3"/>
      <c r="B95" s="2"/>
      <c r="C95" s="2"/>
      <c r="D95" s="2"/>
    </row>
    <row r="96" spans="1:7" x14ac:dyDescent="0.6">
      <c r="A96" s="3"/>
      <c r="B96" s="2"/>
      <c r="C96" s="2"/>
      <c r="D96" s="2"/>
    </row>
    <row r="98" spans="1:1" ht="27" x14ac:dyDescent="0.95">
      <c r="A98" s="1" t="s">
        <v>76</v>
      </c>
    </row>
    <row r="99" spans="1:1" x14ac:dyDescent="0.6">
      <c r="A99" t="s">
        <v>38</v>
      </c>
    </row>
    <row r="100" spans="1:1" x14ac:dyDescent="0.6">
      <c r="A100" t="s">
        <v>51</v>
      </c>
    </row>
    <row r="101" spans="1:1" x14ac:dyDescent="0.6">
      <c r="A101" t="s">
        <v>58</v>
      </c>
    </row>
    <row r="121" spans="1:1" ht="27" x14ac:dyDescent="0.95">
      <c r="A121" s="1" t="s">
        <v>90</v>
      </c>
    </row>
    <row r="122" spans="1:1" x14ac:dyDescent="0.6">
      <c r="A122" t="s">
        <v>94</v>
      </c>
    </row>
    <row r="123" spans="1:1" x14ac:dyDescent="0.6">
      <c r="A123" t="s">
        <v>91</v>
      </c>
    </row>
    <row r="124" spans="1:1" x14ac:dyDescent="0.6">
      <c r="A124" t="s">
        <v>95</v>
      </c>
    </row>
    <row r="125" spans="1:1" x14ac:dyDescent="0.6">
      <c r="A125" t="s">
        <v>93</v>
      </c>
    </row>
    <row r="126" spans="1:1" x14ac:dyDescent="0.6">
      <c r="A126" t="s">
        <v>96</v>
      </c>
    </row>
    <row r="127" spans="1:1" x14ac:dyDescent="0.6">
      <c r="A127" t="s">
        <v>92</v>
      </c>
    </row>
    <row r="148" spans="1:1" ht="27" x14ac:dyDescent="0.95">
      <c r="A148" s="1" t="s">
        <v>77</v>
      </c>
    </row>
    <row r="149" spans="1:1" x14ac:dyDescent="0.6">
      <c r="A149" t="s">
        <v>97</v>
      </c>
    </row>
    <row r="150" spans="1:1" x14ac:dyDescent="0.6">
      <c r="A150" t="s">
        <v>98</v>
      </c>
    </row>
    <row r="151" spans="1:1" x14ac:dyDescent="0.6">
      <c r="A151" t="s">
        <v>99</v>
      </c>
    </row>
    <row r="152" spans="1:1" x14ac:dyDescent="0.6">
      <c r="A152" t="s">
        <v>100</v>
      </c>
    </row>
    <row r="153" spans="1:1" x14ac:dyDescent="0.6">
      <c r="A153" t="s">
        <v>39</v>
      </c>
    </row>
    <row r="154" spans="1:1" x14ac:dyDescent="0.6">
      <c r="A154" t="s">
        <v>4</v>
      </c>
    </row>
    <row r="173" spans="1:1" ht="27" x14ac:dyDescent="0.95">
      <c r="A173" s="5" t="s">
        <v>78</v>
      </c>
    </row>
    <row r="174" spans="1:1" x14ac:dyDescent="0.6">
      <c r="A174" t="s">
        <v>40</v>
      </c>
    </row>
    <row r="175" spans="1:1" x14ac:dyDescent="0.6">
      <c r="A175" t="s">
        <v>41</v>
      </c>
    </row>
    <row r="176" spans="1:1" x14ac:dyDescent="0.6">
      <c r="A176" t="s">
        <v>101</v>
      </c>
    </row>
    <row r="197" spans="1:1" s="18" customFormat="1" ht="27" x14ac:dyDescent="0.95">
      <c r="A197" s="5" t="s">
        <v>115</v>
      </c>
    </row>
    <row r="198" spans="1:1" x14ac:dyDescent="0.6">
      <c r="A198" t="s">
        <v>42</v>
      </c>
    </row>
    <row r="199" spans="1:1" x14ac:dyDescent="0.6">
      <c r="A199" t="s">
        <v>43</v>
      </c>
    </row>
    <row r="200" spans="1:1" x14ac:dyDescent="0.6">
      <c r="A200" t="s">
        <v>102</v>
      </c>
    </row>
    <row r="201" spans="1:1" x14ac:dyDescent="0.6">
      <c r="A201" t="s">
        <v>63</v>
      </c>
    </row>
    <row r="217" spans="1:1" x14ac:dyDescent="0.6">
      <c r="A217" s="6"/>
    </row>
    <row r="222" spans="1:1" s="18" customFormat="1" ht="27" x14ac:dyDescent="0.95">
      <c r="A222" s="5" t="s">
        <v>116</v>
      </c>
    </row>
    <row r="223" spans="1:1" x14ac:dyDescent="0.6">
      <c r="A223" t="s">
        <v>59</v>
      </c>
    </row>
    <row r="224" spans="1:1" x14ac:dyDescent="0.6">
      <c r="A224" t="s">
        <v>43</v>
      </c>
    </row>
    <row r="225" spans="1:1" x14ac:dyDescent="0.6">
      <c r="A225" t="s">
        <v>60</v>
      </c>
    </row>
    <row r="226" spans="1:1" x14ac:dyDescent="0.6">
      <c r="A226" t="s">
        <v>62</v>
      </c>
    </row>
    <row r="227" spans="1:1" x14ac:dyDescent="0.6">
      <c r="A227" t="s">
        <v>61</v>
      </c>
    </row>
    <row r="228" spans="1:1" x14ac:dyDescent="0.6">
      <c r="A228" t="s">
        <v>64</v>
      </c>
    </row>
    <row r="229" spans="1:1" x14ac:dyDescent="0.6">
      <c r="A229" t="s">
        <v>65</v>
      </c>
    </row>
    <row r="230" spans="1:1" x14ac:dyDescent="0.6">
      <c r="A230" t="s">
        <v>103</v>
      </c>
    </row>
    <row r="231" spans="1:1" x14ac:dyDescent="0.6">
      <c r="A231" t="s">
        <v>63</v>
      </c>
    </row>
    <row r="237" spans="1:1" ht="27" x14ac:dyDescent="0.95">
      <c r="A237" s="1"/>
    </row>
    <row r="251" spans="1:1" ht="27" x14ac:dyDescent="0.95">
      <c r="A251" s="5" t="s">
        <v>79</v>
      </c>
    </row>
    <row r="252" spans="1:1" x14ac:dyDescent="0.6">
      <c r="A252" t="s">
        <v>44</v>
      </c>
    </row>
    <row r="253" spans="1:1" x14ac:dyDescent="0.6">
      <c r="A253" t="s">
        <v>45</v>
      </c>
    </row>
    <row r="254" spans="1:1" x14ac:dyDescent="0.6">
      <c r="A254" t="s">
        <v>46</v>
      </c>
    </row>
    <row r="255" spans="1:1" x14ac:dyDescent="0.6">
      <c r="A255" t="s">
        <v>67</v>
      </c>
    </row>
    <row r="256" spans="1:1" x14ac:dyDescent="0.6">
      <c r="A256" t="s">
        <v>66</v>
      </c>
    </row>
    <row r="257" spans="1:1" x14ac:dyDescent="0.6">
      <c r="A257" t="s">
        <v>68</v>
      </c>
    </row>
    <row r="278" spans="1:1" ht="27" x14ac:dyDescent="0.95">
      <c r="A278" s="1" t="s">
        <v>104</v>
      </c>
    </row>
    <row r="279" spans="1:1" x14ac:dyDescent="0.6">
      <c r="A279" t="s">
        <v>59</v>
      </c>
    </row>
    <row r="280" spans="1:1" x14ac:dyDescent="0.6">
      <c r="A280" t="s">
        <v>43</v>
      </c>
    </row>
    <row r="281" spans="1:1" x14ac:dyDescent="0.6">
      <c r="A281" t="s">
        <v>60</v>
      </c>
    </row>
    <row r="282" spans="1:1" x14ac:dyDescent="0.6">
      <c r="A282" t="s">
        <v>62</v>
      </c>
    </row>
    <row r="283" spans="1:1" x14ac:dyDescent="0.6">
      <c r="A283" t="s">
        <v>61</v>
      </c>
    </row>
    <row r="284" spans="1:1" x14ac:dyDescent="0.6">
      <c r="A284" t="s">
        <v>64</v>
      </c>
    </row>
    <row r="285" spans="1:1" x14ac:dyDescent="0.6">
      <c r="A285" t="s">
        <v>65</v>
      </c>
    </row>
    <row r="286" spans="1:1" x14ac:dyDescent="0.6">
      <c r="A286" t="s">
        <v>105</v>
      </c>
    </row>
    <row r="307" spans="1:1" ht="27" x14ac:dyDescent="0.95">
      <c r="A307" s="5" t="s">
        <v>80</v>
      </c>
    </row>
    <row r="308" spans="1:1" x14ac:dyDescent="0.6">
      <c r="A308" t="s">
        <v>69</v>
      </c>
    </row>
    <row r="309" spans="1:1" x14ac:dyDescent="0.6">
      <c r="A309" t="s">
        <v>70</v>
      </c>
    </row>
    <row r="310" spans="1:1" x14ac:dyDescent="0.6">
      <c r="A310" t="s">
        <v>71</v>
      </c>
    </row>
    <row r="311" spans="1:1" x14ac:dyDescent="0.6">
      <c r="A311" t="s">
        <v>74</v>
      </c>
    </row>
    <row r="312" spans="1:1" x14ac:dyDescent="0.6">
      <c r="A312" t="s">
        <v>72</v>
      </c>
    </row>
    <row r="313" spans="1:1" x14ac:dyDescent="0.6">
      <c r="A313" t="s">
        <v>73</v>
      </c>
    </row>
    <row r="334" spans="1:1" ht="27" x14ac:dyDescent="0.95">
      <c r="A334" s="5" t="s">
        <v>81</v>
      </c>
    </row>
    <row r="335" spans="1:1" x14ac:dyDescent="0.6">
      <c r="A335" t="s">
        <v>75</v>
      </c>
    </row>
  </sheetData>
  <mergeCells count="2">
    <mergeCell ref="B74:C74"/>
    <mergeCell ref="E74:F74"/>
  </mergeCells>
  <hyperlinks>
    <hyperlink ref="A12" r:id="rId1" xr:uid="{00E435A4-621F-4207-A13A-ECE1161644DB}"/>
    <hyperlink ref="A16" r:id="rId2" xr:uid="{175D6D4E-A845-471E-9785-71AB049DAD2C}"/>
  </hyperlinks>
  <pageMargins left="0.7" right="0.7" top="0.75" bottom="0.75" header="0.3" footer="0.3"/>
  <pageSetup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8F665-C5AA-436A-AC4A-930A7AE61AB7}">
  <dimension ref="A1:J27"/>
  <sheetViews>
    <sheetView showGridLines="0" workbookViewId="0">
      <pane ySplit="1" topLeftCell="A2" activePane="bottomLeft" state="frozen"/>
      <selection pane="bottomLeft" activeCell="L21" sqref="L21"/>
    </sheetView>
  </sheetViews>
  <sheetFormatPr defaultColWidth="7.47265625" defaultRowHeight="16.5" x14ac:dyDescent="0.6"/>
  <cols>
    <col min="6" max="6" width="20.578125" style="23" customWidth="1"/>
    <col min="7" max="7" width="4.578125" customWidth="1"/>
    <col min="8" max="8" width="5.83984375" style="2" customWidth="1"/>
    <col min="9" max="9" width="4.578125" customWidth="1"/>
    <col min="10" max="10" width="20.578125" customWidth="1"/>
  </cols>
  <sheetData>
    <row r="1" spans="1:10" s="4" customFormat="1" ht="36" x14ac:dyDescent="1.25">
      <c r="A1" s="4" t="s">
        <v>123</v>
      </c>
      <c r="F1" s="22"/>
      <c r="H1" s="25"/>
    </row>
    <row r="2" spans="1:10" x14ac:dyDescent="0.6">
      <c r="A2" t="s">
        <v>125</v>
      </c>
    </row>
    <row r="3" spans="1:10" x14ac:dyDescent="0.6">
      <c r="A3" t="s">
        <v>124</v>
      </c>
    </row>
    <row r="5" spans="1:10" x14ac:dyDescent="0.6">
      <c r="A5" t="s">
        <v>126</v>
      </c>
    </row>
    <row r="6" spans="1:10" x14ac:dyDescent="0.6">
      <c r="A6" t="s">
        <v>127</v>
      </c>
    </row>
    <row r="9" spans="1:10" s="1" customFormat="1" ht="27" x14ac:dyDescent="0.95">
      <c r="A9" s="1" t="s">
        <v>128</v>
      </c>
      <c r="F9" s="1" t="s">
        <v>129</v>
      </c>
      <c r="G9" s="5"/>
      <c r="I9" s="26"/>
    </row>
    <row r="10" spans="1:10" x14ac:dyDescent="0.6">
      <c r="F10"/>
      <c r="G10" s="23"/>
      <c r="H10"/>
      <c r="I10" s="2"/>
    </row>
    <row r="11" spans="1:10" x14ac:dyDescent="0.6">
      <c r="A11" s="19" t="s">
        <v>130</v>
      </c>
      <c r="B11" s="8" t="s">
        <v>0</v>
      </c>
      <c r="C11" s="8" t="s">
        <v>1</v>
      </c>
      <c r="F11" s="50" t="s">
        <v>0</v>
      </c>
      <c r="G11" s="50"/>
      <c r="H11" s="20" t="s">
        <v>130</v>
      </c>
      <c r="I11" s="51" t="s">
        <v>1</v>
      </c>
      <c r="J11" s="51"/>
    </row>
    <row r="12" spans="1:10" x14ac:dyDescent="0.6">
      <c r="A12" s="3" t="s">
        <v>6</v>
      </c>
      <c r="B12" s="2">
        <v>0</v>
      </c>
      <c r="C12" s="2">
        <v>2</v>
      </c>
      <c r="F12">
        <f>G12</f>
        <v>0</v>
      </c>
      <c r="G12" s="24">
        <v>0</v>
      </c>
      <c r="H12" s="21" t="s">
        <v>6</v>
      </c>
      <c r="I12" s="28">
        <v>2</v>
      </c>
      <c r="J12">
        <f>I12</f>
        <v>2</v>
      </c>
    </row>
    <row r="13" spans="1:10" x14ac:dyDescent="0.6">
      <c r="A13" s="3" t="s">
        <v>7</v>
      </c>
      <c r="B13" s="2">
        <v>1</v>
      </c>
      <c r="C13" s="2">
        <v>3</v>
      </c>
      <c r="F13">
        <f t="shared" ref="F13:F27" si="0">G13</f>
        <v>1</v>
      </c>
      <c r="G13" s="24">
        <v>1</v>
      </c>
      <c r="H13" s="21" t="s">
        <v>7</v>
      </c>
      <c r="I13" s="28">
        <v>3</v>
      </c>
      <c r="J13">
        <f t="shared" ref="J13:J27" si="1">I13</f>
        <v>3</v>
      </c>
    </row>
    <row r="14" spans="1:10" x14ac:dyDescent="0.6">
      <c r="A14" s="3" t="s">
        <v>8</v>
      </c>
      <c r="B14" s="2">
        <v>6</v>
      </c>
      <c r="C14" s="2">
        <v>6</v>
      </c>
      <c r="F14">
        <f t="shared" si="0"/>
        <v>6</v>
      </c>
      <c r="G14" s="24">
        <v>6</v>
      </c>
      <c r="H14" s="21" t="s">
        <v>8</v>
      </c>
      <c r="I14" s="28">
        <v>6</v>
      </c>
      <c r="J14">
        <f t="shared" si="1"/>
        <v>6</v>
      </c>
    </row>
    <row r="15" spans="1:10" x14ac:dyDescent="0.6">
      <c r="A15" s="3" t="s">
        <v>9</v>
      </c>
      <c r="B15" s="2">
        <v>11</v>
      </c>
      <c r="C15" s="2">
        <v>5</v>
      </c>
      <c r="F15">
        <f t="shared" si="0"/>
        <v>11</v>
      </c>
      <c r="G15" s="24">
        <v>11</v>
      </c>
      <c r="H15" s="21" t="s">
        <v>9</v>
      </c>
      <c r="I15" s="28">
        <v>5</v>
      </c>
      <c r="J15">
        <f t="shared" si="1"/>
        <v>5</v>
      </c>
    </row>
    <row r="16" spans="1:10" x14ac:dyDescent="0.6">
      <c r="A16" s="3" t="s">
        <v>10</v>
      </c>
      <c r="B16" s="2">
        <v>25</v>
      </c>
      <c r="C16" s="2">
        <v>8</v>
      </c>
      <c r="F16">
        <f t="shared" si="0"/>
        <v>25</v>
      </c>
      <c r="G16" s="24">
        <v>25</v>
      </c>
      <c r="H16" s="21" t="s">
        <v>10</v>
      </c>
      <c r="I16" s="28">
        <v>8</v>
      </c>
      <c r="J16">
        <f t="shared" si="1"/>
        <v>8</v>
      </c>
    </row>
    <row r="17" spans="1:10" x14ac:dyDescent="0.6">
      <c r="A17" s="3" t="s">
        <v>11</v>
      </c>
      <c r="B17" s="2">
        <v>25</v>
      </c>
      <c r="C17" s="2">
        <v>12</v>
      </c>
      <c r="F17">
        <f t="shared" si="0"/>
        <v>25</v>
      </c>
      <c r="G17" s="24">
        <v>25</v>
      </c>
      <c r="H17" s="21" t="s">
        <v>11</v>
      </c>
      <c r="I17" s="28">
        <v>12</v>
      </c>
      <c r="J17">
        <f t="shared" si="1"/>
        <v>12</v>
      </c>
    </row>
    <row r="18" spans="1:10" x14ac:dyDescent="0.6">
      <c r="A18" s="3" t="s">
        <v>12</v>
      </c>
      <c r="B18" s="2">
        <v>27</v>
      </c>
      <c r="C18" s="2">
        <v>8</v>
      </c>
      <c r="F18">
        <f t="shared" si="0"/>
        <v>27</v>
      </c>
      <c r="G18" s="24">
        <v>27</v>
      </c>
      <c r="H18" s="21" t="s">
        <v>12</v>
      </c>
      <c r="I18" s="28">
        <v>8</v>
      </c>
      <c r="J18">
        <f t="shared" si="1"/>
        <v>8</v>
      </c>
    </row>
    <row r="19" spans="1:10" x14ac:dyDescent="0.6">
      <c r="A19" s="3" t="s">
        <v>13</v>
      </c>
      <c r="B19" s="2">
        <v>31</v>
      </c>
      <c r="C19" s="2">
        <v>11</v>
      </c>
      <c r="F19">
        <f t="shared" si="0"/>
        <v>31</v>
      </c>
      <c r="G19" s="24">
        <v>31</v>
      </c>
      <c r="H19" s="21" t="s">
        <v>13</v>
      </c>
      <c r="I19" s="28">
        <v>11</v>
      </c>
      <c r="J19">
        <f t="shared" si="1"/>
        <v>11</v>
      </c>
    </row>
    <row r="20" spans="1:10" x14ac:dyDescent="0.6">
      <c r="A20" s="3" t="s">
        <v>14</v>
      </c>
      <c r="B20" s="2">
        <v>17</v>
      </c>
      <c r="C20" s="2">
        <v>7</v>
      </c>
      <c r="F20">
        <f t="shared" si="0"/>
        <v>17</v>
      </c>
      <c r="G20" s="24">
        <v>17</v>
      </c>
      <c r="H20" s="21" t="s">
        <v>14</v>
      </c>
      <c r="I20" s="28">
        <v>7</v>
      </c>
      <c r="J20">
        <f t="shared" si="1"/>
        <v>7</v>
      </c>
    </row>
    <row r="21" spans="1:10" x14ac:dyDescent="0.6">
      <c r="A21" s="3" t="s">
        <v>15</v>
      </c>
      <c r="B21" s="2">
        <v>26</v>
      </c>
      <c r="C21" s="2">
        <v>8</v>
      </c>
      <c r="F21">
        <f t="shared" si="0"/>
        <v>26</v>
      </c>
      <c r="G21" s="24">
        <v>26</v>
      </c>
      <c r="H21" s="21" t="s">
        <v>15</v>
      </c>
      <c r="I21" s="28">
        <v>8</v>
      </c>
      <c r="J21">
        <f t="shared" si="1"/>
        <v>8</v>
      </c>
    </row>
    <row r="22" spans="1:10" x14ac:dyDescent="0.6">
      <c r="A22" s="3" t="s">
        <v>16</v>
      </c>
      <c r="B22" s="2">
        <v>30</v>
      </c>
      <c r="C22" s="2">
        <v>15</v>
      </c>
      <c r="F22">
        <f t="shared" si="0"/>
        <v>30</v>
      </c>
      <c r="G22" s="24">
        <v>30</v>
      </c>
      <c r="H22" s="21" t="s">
        <v>16</v>
      </c>
      <c r="I22" s="28">
        <v>15</v>
      </c>
      <c r="J22">
        <f t="shared" si="1"/>
        <v>15</v>
      </c>
    </row>
    <row r="23" spans="1:10" x14ac:dyDescent="0.6">
      <c r="A23" s="3" t="s">
        <v>17</v>
      </c>
      <c r="B23" s="2">
        <v>34</v>
      </c>
      <c r="C23" s="2">
        <v>16</v>
      </c>
      <c r="F23">
        <f t="shared" si="0"/>
        <v>34</v>
      </c>
      <c r="G23" s="24">
        <v>34</v>
      </c>
      <c r="H23" s="21" t="s">
        <v>17</v>
      </c>
      <c r="I23" s="28">
        <v>16</v>
      </c>
      <c r="J23">
        <f t="shared" si="1"/>
        <v>16</v>
      </c>
    </row>
    <row r="24" spans="1:10" x14ac:dyDescent="0.6">
      <c r="A24" s="3" t="s">
        <v>18</v>
      </c>
      <c r="B24" s="2">
        <v>23</v>
      </c>
      <c r="C24" s="2">
        <v>16</v>
      </c>
      <c r="F24">
        <f t="shared" si="0"/>
        <v>23</v>
      </c>
      <c r="G24" s="24">
        <v>23</v>
      </c>
      <c r="H24" s="21" t="s">
        <v>18</v>
      </c>
      <c r="I24" s="28">
        <v>16</v>
      </c>
      <c r="J24">
        <f t="shared" si="1"/>
        <v>16</v>
      </c>
    </row>
    <row r="25" spans="1:10" x14ac:dyDescent="0.6">
      <c r="A25" s="3" t="s">
        <v>19</v>
      </c>
      <c r="B25" s="2">
        <v>17</v>
      </c>
      <c r="C25" s="2">
        <v>14</v>
      </c>
      <c r="F25">
        <f t="shared" si="0"/>
        <v>17</v>
      </c>
      <c r="G25" s="24">
        <v>17</v>
      </c>
      <c r="H25" s="21" t="s">
        <v>19</v>
      </c>
      <c r="I25" s="28">
        <v>14</v>
      </c>
      <c r="J25">
        <f t="shared" si="1"/>
        <v>14</v>
      </c>
    </row>
    <row r="26" spans="1:10" x14ac:dyDescent="0.6">
      <c r="A26" s="3" t="s">
        <v>20</v>
      </c>
      <c r="B26" s="2">
        <v>16</v>
      </c>
      <c r="C26" s="2">
        <v>9</v>
      </c>
      <c r="F26">
        <f t="shared" si="0"/>
        <v>16</v>
      </c>
      <c r="G26" s="24">
        <v>16</v>
      </c>
      <c r="H26" s="21" t="s">
        <v>20</v>
      </c>
      <c r="I26" s="28">
        <v>9</v>
      </c>
      <c r="J26">
        <f t="shared" si="1"/>
        <v>9</v>
      </c>
    </row>
    <row r="27" spans="1:10" x14ac:dyDescent="0.6">
      <c r="A27" s="3" t="s">
        <v>21</v>
      </c>
      <c r="B27" s="2">
        <v>20</v>
      </c>
      <c r="C27" s="2">
        <v>13</v>
      </c>
      <c r="F27">
        <f t="shared" si="0"/>
        <v>20</v>
      </c>
      <c r="G27" s="24">
        <v>20</v>
      </c>
      <c r="H27" s="21" t="s">
        <v>21</v>
      </c>
      <c r="I27" s="28">
        <v>13</v>
      </c>
      <c r="J27">
        <f t="shared" si="1"/>
        <v>13</v>
      </c>
    </row>
  </sheetData>
  <mergeCells count="2">
    <mergeCell ref="F11:G11"/>
    <mergeCell ref="I11:J11"/>
  </mergeCells>
  <conditionalFormatting sqref="F12:F27">
    <cfRule type="dataBar" priority="3">
      <dataBar showValue="0">
        <cfvo type="min"/>
        <cfvo type="formula" val="MAX($B$12:$C$27)"/>
        <color theme="4"/>
      </dataBar>
      <extLst>
        <ext xmlns:x14="http://schemas.microsoft.com/office/spreadsheetml/2009/9/main" uri="{B025F937-C7B1-47D3-B67F-A62EFF666E3E}">
          <x14:id>{F53079DE-2948-470F-8A15-65D3AD26ACBD}</x14:id>
        </ext>
      </extLst>
    </cfRule>
  </conditionalFormatting>
  <conditionalFormatting sqref="J12:J27">
    <cfRule type="dataBar" priority="1">
      <dataBar showValue="0">
        <cfvo type="min"/>
        <cfvo type="formula" val="MAX($B$12:$C$27)"/>
        <color theme="5"/>
      </dataBar>
      <extLst>
        <ext xmlns:x14="http://schemas.microsoft.com/office/spreadsheetml/2009/9/main" uri="{B025F937-C7B1-47D3-B67F-A62EFF666E3E}">
          <x14:id>{EF2AA872-C353-478B-8C1F-15438E53F3B5}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3079DE-2948-470F-8A15-65D3AD26ACBD}">
            <x14:dataBar minLength="0" maxLength="100" gradient="0" direction="rightToLeft">
              <x14:cfvo type="autoMin"/>
              <x14:cfvo type="formula">
                <xm:f>MAX($B$12:$C$27)</xm:f>
              </x14:cfvo>
              <x14:negativeFillColor rgb="FFFF0000"/>
              <x14:axisColor rgb="FF000000"/>
            </x14:dataBar>
          </x14:cfRule>
          <xm:sqref>F12:F27</xm:sqref>
        </x14:conditionalFormatting>
        <x14:conditionalFormatting xmlns:xm="http://schemas.microsoft.com/office/excel/2006/main">
          <x14:cfRule type="dataBar" id="{EF2AA872-C353-478B-8C1F-15438E53F3B5}">
            <x14:dataBar minLength="0" maxLength="100" gradient="0" direction="leftToRight">
              <x14:cfvo type="autoMin"/>
              <x14:cfvo type="formula">
                <xm:f>MAX($B$12:$C$27)</xm:f>
              </x14:cfvo>
              <x14:negativeFillColor rgb="FFFF0000"/>
              <x14:axisColor rgb="FF000000"/>
            </x14:dataBar>
          </x14:cfRule>
          <xm:sqref>J12:J27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00F83-E221-4B67-B156-C8365EBD2172}">
  <dimension ref="A1:P237"/>
  <sheetViews>
    <sheetView zoomScale="110" zoomScaleNormal="110" workbookViewId="0">
      <pane ySplit="1" topLeftCell="A6" activePane="bottomLeft" state="frozen"/>
      <selection activeCell="A2" sqref="A2"/>
      <selection pane="bottomLeft" activeCell="D11" sqref="D11"/>
    </sheetView>
  </sheetViews>
  <sheetFormatPr defaultColWidth="12.15625" defaultRowHeight="16.5" x14ac:dyDescent="0.6"/>
  <sheetData>
    <row r="1" spans="1:16" s="4" customFormat="1" ht="36" x14ac:dyDescent="1.25">
      <c r="A1" s="4" t="s">
        <v>122</v>
      </c>
    </row>
    <row r="2" spans="1:16" x14ac:dyDescent="0.6">
      <c r="A2" t="s">
        <v>131</v>
      </c>
    </row>
    <row r="3" spans="1:16" x14ac:dyDescent="0.6">
      <c r="A3" t="s">
        <v>132</v>
      </c>
    </row>
    <row r="5" spans="1:16" s="1" customFormat="1" ht="27" x14ac:dyDescent="0.95">
      <c r="A5" s="1" t="s">
        <v>171</v>
      </c>
    </row>
    <row r="6" spans="1:16" x14ac:dyDescent="0.6">
      <c r="A6" s="15" t="s">
        <v>172</v>
      </c>
    </row>
    <row r="7" spans="1:16" x14ac:dyDescent="0.6">
      <c r="A7" s="15"/>
    </row>
    <row r="8" spans="1:16" s="1" customFormat="1" ht="27" x14ac:dyDescent="0.95">
      <c r="A8" s="1" t="s">
        <v>133</v>
      </c>
    </row>
    <row r="10" spans="1:16" s="31" customFormat="1" ht="33" x14ac:dyDescent="0.6">
      <c r="A10" s="31" t="s">
        <v>134</v>
      </c>
      <c r="B10" s="31" t="s">
        <v>173</v>
      </c>
      <c r="C10" s="32" t="s">
        <v>135</v>
      </c>
      <c r="D10" s="32" t="s">
        <v>174</v>
      </c>
      <c r="E10" s="32" t="s">
        <v>137</v>
      </c>
      <c r="F10" s="32" t="s">
        <v>175</v>
      </c>
      <c r="G10" s="32" t="s">
        <v>173</v>
      </c>
      <c r="H10" s="32" t="s">
        <v>136</v>
      </c>
      <c r="I10" s="32" t="s">
        <v>174</v>
      </c>
      <c r="J10" s="32" t="s">
        <v>138</v>
      </c>
      <c r="K10" s="31" t="s">
        <v>175</v>
      </c>
      <c r="M10" s="32"/>
      <c r="N10" s="32"/>
      <c r="O10" s="32"/>
      <c r="P10" s="32"/>
    </row>
    <row r="11" spans="1:16" x14ac:dyDescent="0.6">
      <c r="A11" s="3" t="s">
        <v>6</v>
      </c>
      <c r="B11" s="48">
        <f>50000-C11</f>
        <v>37240.800000000003</v>
      </c>
      <c r="C11" s="30">
        <v>12759.2</v>
      </c>
      <c r="D11" s="48">
        <v>20000</v>
      </c>
      <c r="E11" s="30">
        <v>11480</v>
      </c>
      <c r="F11" s="30">
        <f>50000-E11</f>
        <v>38520</v>
      </c>
      <c r="G11" s="30">
        <f>50000-H11</f>
        <v>33861.25</v>
      </c>
      <c r="H11" s="30">
        <v>16138.75</v>
      </c>
      <c r="I11" s="30">
        <v>10000</v>
      </c>
      <c r="J11" s="30">
        <v>17892.5</v>
      </c>
      <c r="K11" s="34">
        <f>50000-J11</f>
        <v>32107.5</v>
      </c>
      <c r="L11" s="48"/>
      <c r="M11" s="48"/>
      <c r="N11" s="36"/>
      <c r="O11" s="36"/>
      <c r="P11" s="36"/>
    </row>
    <row r="12" spans="1:16" x14ac:dyDescent="0.6">
      <c r="A12" s="3" t="s">
        <v>7</v>
      </c>
      <c r="B12" s="48">
        <f t="shared" ref="B12:B27" si="0">50000-C12</f>
        <v>36700.800000000003</v>
      </c>
      <c r="C12" s="30">
        <v>13299.2</v>
      </c>
      <c r="D12" s="48">
        <v>20000</v>
      </c>
      <c r="E12" s="30">
        <v>15504.800000000001</v>
      </c>
      <c r="F12" s="30">
        <f t="shared" ref="F12:F27" si="1">50000-E12</f>
        <v>34495.199999999997</v>
      </c>
      <c r="G12" s="30">
        <f t="shared" ref="G12:G27" si="2">50000-H12</f>
        <v>32186.25</v>
      </c>
      <c r="H12" s="30">
        <v>17813.75</v>
      </c>
      <c r="I12" s="30">
        <v>10000</v>
      </c>
      <c r="J12" s="30">
        <v>20111.25</v>
      </c>
      <c r="K12" s="34">
        <f t="shared" ref="K12:K27" si="3">50000-J12</f>
        <v>29888.75</v>
      </c>
      <c r="L12" s="48"/>
      <c r="M12" s="48"/>
      <c r="N12" s="36"/>
      <c r="O12" s="36"/>
      <c r="P12" s="36"/>
    </row>
    <row r="13" spans="1:16" x14ac:dyDescent="0.6">
      <c r="A13" s="3" t="s">
        <v>8</v>
      </c>
      <c r="B13" s="48">
        <f t="shared" si="0"/>
        <v>36001.599999999999</v>
      </c>
      <c r="C13" s="30">
        <v>13998.400000000001</v>
      </c>
      <c r="D13" s="48">
        <v>20000</v>
      </c>
      <c r="E13" s="30">
        <v>15617.6</v>
      </c>
      <c r="F13" s="30">
        <f t="shared" si="1"/>
        <v>34382.400000000001</v>
      </c>
      <c r="G13" s="30">
        <f t="shared" si="2"/>
        <v>28885</v>
      </c>
      <c r="H13" s="30">
        <v>21115</v>
      </c>
      <c r="I13" s="30">
        <v>10000</v>
      </c>
      <c r="J13" s="30">
        <v>19167.5</v>
      </c>
      <c r="K13" s="34">
        <f t="shared" si="3"/>
        <v>30832.5</v>
      </c>
      <c r="L13" s="48"/>
      <c r="M13" s="48"/>
      <c r="N13" s="36"/>
      <c r="O13" s="36"/>
      <c r="P13" s="36"/>
    </row>
    <row r="14" spans="1:16" x14ac:dyDescent="0.6">
      <c r="A14" s="3" t="s">
        <v>9</v>
      </c>
      <c r="B14" s="48">
        <f t="shared" si="0"/>
        <v>29705.599999999999</v>
      </c>
      <c r="C14" s="30">
        <v>20294.400000000001</v>
      </c>
      <c r="D14" s="48">
        <v>20000</v>
      </c>
      <c r="E14" s="30">
        <v>18588</v>
      </c>
      <c r="F14" s="30">
        <f t="shared" si="1"/>
        <v>31412</v>
      </c>
      <c r="G14" s="30">
        <f t="shared" si="2"/>
        <v>20843.75</v>
      </c>
      <c r="H14" s="30">
        <v>29156.25</v>
      </c>
      <c r="I14" s="30">
        <v>10000</v>
      </c>
      <c r="J14" s="30">
        <v>29947.5</v>
      </c>
      <c r="K14" s="34">
        <f t="shared" si="3"/>
        <v>20052.5</v>
      </c>
      <c r="L14" s="48"/>
      <c r="M14" s="48"/>
      <c r="N14" s="36"/>
      <c r="O14" s="36"/>
      <c r="P14" s="36"/>
    </row>
    <row r="15" spans="1:16" x14ac:dyDescent="0.6">
      <c r="A15" s="3" t="s">
        <v>10</v>
      </c>
      <c r="B15" s="48">
        <f t="shared" si="0"/>
        <v>30500</v>
      </c>
      <c r="C15" s="30">
        <v>19500</v>
      </c>
      <c r="D15" s="48">
        <v>20000</v>
      </c>
      <c r="E15" s="30">
        <v>16704</v>
      </c>
      <c r="F15" s="30">
        <f t="shared" si="1"/>
        <v>33296</v>
      </c>
      <c r="G15" s="30">
        <f t="shared" si="2"/>
        <v>20830</v>
      </c>
      <c r="H15" s="30">
        <v>29170</v>
      </c>
      <c r="I15" s="30">
        <v>10000</v>
      </c>
      <c r="J15" s="30">
        <v>32203.75</v>
      </c>
      <c r="K15" s="34">
        <f t="shared" si="3"/>
        <v>17796.25</v>
      </c>
      <c r="L15" s="48"/>
      <c r="M15" s="48"/>
      <c r="N15" s="36"/>
      <c r="O15" s="36"/>
      <c r="P15" s="36"/>
    </row>
    <row r="16" spans="1:16" x14ac:dyDescent="0.6">
      <c r="A16" s="3" t="s">
        <v>11</v>
      </c>
      <c r="B16" s="48">
        <f t="shared" si="0"/>
        <v>27076</v>
      </c>
      <c r="C16" s="30">
        <v>22924</v>
      </c>
      <c r="D16" s="48">
        <v>20000</v>
      </c>
      <c r="E16" s="30">
        <v>22100</v>
      </c>
      <c r="F16" s="30">
        <f t="shared" si="1"/>
        <v>27900</v>
      </c>
      <c r="G16" s="30">
        <f t="shared" si="2"/>
        <v>22762.5</v>
      </c>
      <c r="H16" s="30">
        <v>27237.5</v>
      </c>
      <c r="I16" s="30">
        <v>10000</v>
      </c>
      <c r="J16" s="30">
        <v>35282.5</v>
      </c>
      <c r="K16" s="34">
        <f t="shared" si="3"/>
        <v>14717.5</v>
      </c>
      <c r="L16" s="48"/>
      <c r="M16" s="48"/>
      <c r="N16" s="36"/>
      <c r="O16" s="36"/>
      <c r="P16" s="36"/>
    </row>
    <row r="17" spans="1:16" x14ac:dyDescent="0.6">
      <c r="A17" s="3" t="s">
        <v>12</v>
      </c>
      <c r="B17" s="48">
        <f t="shared" si="0"/>
        <v>30676.799999999999</v>
      </c>
      <c r="C17" s="30">
        <v>19323.2</v>
      </c>
      <c r="D17" s="48">
        <v>20000</v>
      </c>
      <c r="E17" s="30">
        <v>20911.2</v>
      </c>
      <c r="F17" s="30">
        <f t="shared" si="1"/>
        <v>29088.799999999999</v>
      </c>
      <c r="G17" s="30">
        <f t="shared" si="2"/>
        <v>17140</v>
      </c>
      <c r="H17" s="30">
        <v>32860</v>
      </c>
      <c r="I17" s="30">
        <v>10000</v>
      </c>
      <c r="J17" s="30">
        <v>30912.5</v>
      </c>
      <c r="K17" s="34">
        <f t="shared" si="3"/>
        <v>19087.5</v>
      </c>
      <c r="L17" s="48"/>
      <c r="M17" s="48"/>
      <c r="N17" s="36"/>
      <c r="O17" s="36"/>
      <c r="P17" s="36"/>
    </row>
    <row r="18" spans="1:16" x14ac:dyDescent="0.6">
      <c r="A18" s="3" t="s">
        <v>13</v>
      </c>
      <c r="B18" s="48">
        <f t="shared" si="0"/>
        <v>31965.599999999999</v>
      </c>
      <c r="C18" s="30">
        <v>18034.400000000001</v>
      </c>
      <c r="D18" s="48">
        <v>20000</v>
      </c>
      <c r="E18" s="30">
        <v>22292</v>
      </c>
      <c r="F18" s="30">
        <f t="shared" si="1"/>
        <v>27708</v>
      </c>
      <c r="G18" s="30">
        <f t="shared" si="2"/>
        <v>17861.25</v>
      </c>
      <c r="H18" s="30">
        <v>32138.75</v>
      </c>
      <c r="I18" s="30">
        <v>10000</v>
      </c>
      <c r="J18" s="30">
        <v>27260</v>
      </c>
      <c r="K18" s="34">
        <f t="shared" si="3"/>
        <v>22740</v>
      </c>
      <c r="L18" s="48"/>
      <c r="M18" s="48"/>
      <c r="N18" s="36"/>
      <c r="O18" s="36"/>
      <c r="P18" s="36"/>
    </row>
    <row r="19" spans="1:16" x14ac:dyDescent="0.6">
      <c r="A19" s="3" t="s">
        <v>14</v>
      </c>
      <c r="B19" s="48">
        <f t="shared" si="0"/>
        <v>26689.599999999999</v>
      </c>
      <c r="C19" s="30">
        <v>23310.400000000001</v>
      </c>
      <c r="D19" s="48">
        <v>20000</v>
      </c>
      <c r="E19" s="30">
        <v>21104</v>
      </c>
      <c r="F19" s="30">
        <f t="shared" si="1"/>
        <v>28896</v>
      </c>
      <c r="G19" s="30">
        <f t="shared" si="2"/>
        <v>24040</v>
      </c>
      <c r="H19" s="30">
        <v>25960</v>
      </c>
      <c r="I19" s="30">
        <v>10000</v>
      </c>
      <c r="J19" s="30">
        <v>36357.5</v>
      </c>
      <c r="K19" s="34">
        <f t="shared" si="3"/>
        <v>13642.5</v>
      </c>
      <c r="L19" s="48"/>
      <c r="M19" s="48"/>
      <c r="N19" s="36"/>
      <c r="O19" s="36"/>
      <c r="P19" s="36"/>
    </row>
    <row r="20" spans="1:16" x14ac:dyDescent="0.6">
      <c r="A20" s="3" t="s">
        <v>15</v>
      </c>
      <c r="B20" s="48">
        <f t="shared" si="0"/>
        <v>21500</v>
      </c>
      <c r="C20" s="30">
        <v>28500</v>
      </c>
      <c r="D20" s="48">
        <v>20000</v>
      </c>
      <c r="E20" s="30">
        <v>30864.800000000003</v>
      </c>
      <c r="F20" s="30">
        <f t="shared" si="1"/>
        <v>19135.199999999997</v>
      </c>
      <c r="G20" s="30">
        <f t="shared" si="2"/>
        <v>2482.5</v>
      </c>
      <c r="H20" s="30">
        <v>47517.5</v>
      </c>
      <c r="I20" s="30">
        <v>10000</v>
      </c>
      <c r="J20" s="30">
        <v>42581.25</v>
      </c>
      <c r="K20" s="34">
        <f t="shared" si="3"/>
        <v>7418.75</v>
      </c>
      <c r="L20" s="48"/>
      <c r="M20" s="48"/>
      <c r="N20" s="36"/>
      <c r="O20" s="36"/>
      <c r="P20" s="36"/>
    </row>
    <row r="21" spans="1:16" x14ac:dyDescent="0.6">
      <c r="A21" s="3" t="s">
        <v>16</v>
      </c>
      <c r="B21" s="48">
        <f t="shared" si="0"/>
        <v>20505.599999999999</v>
      </c>
      <c r="C21" s="30">
        <v>29494.400000000001</v>
      </c>
      <c r="D21" s="48">
        <v>20000</v>
      </c>
      <c r="E21" s="30">
        <v>25033.600000000002</v>
      </c>
      <c r="F21" s="30">
        <f t="shared" si="1"/>
        <v>24966.399999999998</v>
      </c>
      <c r="G21" s="30">
        <f t="shared" si="2"/>
        <v>3847.5</v>
      </c>
      <c r="H21" s="30">
        <v>46152.5</v>
      </c>
      <c r="I21" s="30">
        <v>10000</v>
      </c>
      <c r="J21" s="30">
        <v>42892.5</v>
      </c>
      <c r="K21" s="34">
        <f t="shared" si="3"/>
        <v>7107.5</v>
      </c>
      <c r="L21" s="48"/>
      <c r="M21" s="48"/>
      <c r="N21" s="36"/>
      <c r="O21" s="36"/>
      <c r="P21" s="36"/>
    </row>
    <row r="22" spans="1:16" x14ac:dyDescent="0.6">
      <c r="A22" t="s">
        <v>17</v>
      </c>
      <c r="B22" s="48">
        <f t="shared" si="0"/>
        <v>23948</v>
      </c>
      <c r="C22" s="30">
        <v>26052</v>
      </c>
      <c r="D22" s="48">
        <v>20000</v>
      </c>
      <c r="E22" s="30">
        <v>25685.600000000002</v>
      </c>
      <c r="F22" s="30">
        <f t="shared" si="1"/>
        <v>24314.399999999998</v>
      </c>
      <c r="G22" s="30">
        <f t="shared" si="2"/>
        <v>7706.25</v>
      </c>
      <c r="H22" s="30">
        <v>42293.75</v>
      </c>
      <c r="I22" s="30">
        <v>10000</v>
      </c>
      <c r="J22" s="30">
        <v>44886.25</v>
      </c>
      <c r="K22" s="34">
        <f t="shared" si="3"/>
        <v>5113.75</v>
      </c>
      <c r="L22" s="48"/>
      <c r="M22" s="48"/>
      <c r="N22" s="36"/>
      <c r="O22" s="36"/>
      <c r="P22" s="36"/>
    </row>
    <row r="23" spans="1:16" x14ac:dyDescent="0.6">
      <c r="A23" t="s">
        <v>18</v>
      </c>
      <c r="B23" s="48">
        <f t="shared" si="0"/>
        <v>22658.399999999998</v>
      </c>
      <c r="C23" s="30">
        <v>27341.600000000002</v>
      </c>
      <c r="D23" s="48">
        <v>20000</v>
      </c>
      <c r="E23" s="30">
        <v>26212</v>
      </c>
      <c r="F23" s="30">
        <f t="shared" si="1"/>
        <v>23788</v>
      </c>
      <c r="G23" s="30">
        <f t="shared" si="2"/>
        <v>11898.75</v>
      </c>
      <c r="H23" s="30">
        <v>38101.25</v>
      </c>
      <c r="I23" s="30">
        <v>10000</v>
      </c>
      <c r="J23" s="30">
        <v>46638.75</v>
      </c>
      <c r="K23" s="34">
        <f t="shared" si="3"/>
        <v>3361.25</v>
      </c>
      <c r="L23" s="48"/>
      <c r="M23" s="48"/>
      <c r="N23" s="36"/>
      <c r="O23" s="36"/>
      <c r="P23" s="36"/>
    </row>
    <row r="24" spans="1:16" x14ac:dyDescent="0.6">
      <c r="A24" t="s">
        <v>19</v>
      </c>
      <c r="B24" s="48">
        <f t="shared" si="0"/>
        <v>21928</v>
      </c>
      <c r="C24" s="30">
        <v>28072</v>
      </c>
      <c r="D24" s="48">
        <v>20000</v>
      </c>
      <c r="E24" s="30">
        <v>28410.400000000001</v>
      </c>
      <c r="F24" s="30">
        <f t="shared" si="1"/>
        <v>21589.599999999999</v>
      </c>
      <c r="G24" s="30">
        <f t="shared" si="2"/>
        <v>958.75</v>
      </c>
      <c r="H24" s="30">
        <v>49041.25</v>
      </c>
      <c r="I24" s="30">
        <v>10000</v>
      </c>
      <c r="J24" s="30">
        <v>48910</v>
      </c>
      <c r="K24" s="34">
        <f t="shared" si="3"/>
        <v>1090</v>
      </c>
      <c r="L24" s="48"/>
      <c r="M24" s="48"/>
      <c r="N24" s="36"/>
      <c r="O24" s="36"/>
      <c r="P24" s="36"/>
    </row>
    <row r="25" spans="1:16" x14ac:dyDescent="0.6">
      <c r="A25" t="s">
        <v>20</v>
      </c>
      <c r="B25" s="48">
        <f t="shared" si="0"/>
        <v>29173.599999999999</v>
      </c>
      <c r="C25" s="30">
        <v>20826.400000000001</v>
      </c>
      <c r="D25" s="48">
        <v>20000</v>
      </c>
      <c r="E25" s="30">
        <v>17939.2</v>
      </c>
      <c r="F25" s="30">
        <f t="shared" si="1"/>
        <v>32060.799999999999</v>
      </c>
      <c r="G25" s="30">
        <f t="shared" si="2"/>
        <v>6618.75</v>
      </c>
      <c r="H25" s="30">
        <v>43381.25</v>
      </c>
      <c r="I25" s="30">
        <v>10000</v>
      </c>
      <c r="J25" s="30">
        <v>43723.75</v>
      </c>
      <c r="K25" s="34">
        <f t="shared" si="3"/>
        <v>6276.25</v>
      </c>
      <c r="L25" s="48"/>
      <c r="M25" s="48"/>
      <c r="N25" s="36"/>
      <c r="O25" s="36"/>
      <c r="P25" s="36"/>
    </row>
    <row r="26" spans="1:16" x14ac:dyDescent="0.6">
      <c r="A26" t="s">
        <v>139</v>
      </c>
      <c r="B26" s="48">
        <f t="shared" si="0"/>
        <v>31522.399999999998</v>
      </c>
      <c r="C26" s="30">
        <v>18477.600000000002</v>
      </c>
      <c r="D26" s="48">
        <v>20000</v>
      </c>
      <c r="E26" s="30">
        <v>21420.800000000003</v>
      </c>
      <c r="F26" s="30">
        <f t="shared" si="1"/>
        <v>28579.199999999997</v>
      </c>
      <c r="G26" s="30">
        <f t="shared" si="2"/>
        <v>7930</v>
      </c>
      <c r="H26" s="30">
        <v>42070</v>
      </c>
      <c r="I26" s="30">
        <v>10000</v>
      </c>
      <c r="J26" s="30">
        <v>39965</v>
      </c>
      <c r="K26" s="34">
        <f t="shared" si="3"/>
        <v>10035</v>
      </c>
      <c r="L26" s="48"/>
      <c r="M26" s="48"/>
      <c r="N26" s="36"/>
      <c r="O26" s="36"/>
      <c r="P26" s="36"/>
    </row>
    <row r="27" spans="1:16" x14ac:dyDescent="0.6">
      <c r="A27" t="s">
        <v>142</v>
      </c>
      <c r="B27" s="48">
        <f t="shared" si="0"/>
        <v>36933.599999999999</v>
      </c>
      <c r="C27" s="30">
        <v>13066.400000000001</v>
      </c>
      <c r="D27" s="48">
        <v>20000</v>
      </c>
      <c r="E27" s="30">
        <v>15630.400000000001</v>
      </c>
      <c r="F27" s="30">
        <f t="shared" si="1"/>
        <v>34369.599999999999</v>
      </c>
      <c r="G27" s="30">
        <f t="shared" si="2"/>
        <v>25893.75</v>
      </c>
      <c r="H27" s="30">
        <v>24106.25</v>
      </c>
      <c r="I27" s="30">
        <v>10000</v>
      </c>
      <c r="J27" s="30">
        <v>29567.5</v>
      </c>
      <c r="K27" s="34">
        <f t="shared" si="3"/>
        <v>20432.5</v>
      </c>
      <c r="L27" s="48"/>
      <c r="M27" s="48"/>
      <c r="N27" s="36"/>
      <c r="O27" s="36"/>
      <c r="P27" s="36"/>
    </row>
    <row r="28" spans="1:16" x14ac:dyDescent="0.6">
      <c r="C28" s="30"/>
      <c r="D28" s="30"/>
      <c r="E28" s="30"/>
      <c r="F28" s="30"/>
      <c r="G28" s="30"/>
      <c r="H28" s="30"/>
      <c r="I28" s="30"/>
      <c r="J28" s="30"/>
      <c r="M28" s="30"/>
      <c r="N28" s="30"/>
      <c r="O28" s="30"/>
      <c r="P28" s="30"/>
    </row>
    <row r="29" spans="1:16" x14ac:dyDescent="0.6">
      <c r="A29" t="s">
        <v>86</v>
      </c>
      <c r="C29" s="30">
        <f>MAX(C11:C27)</f>
        <v>29494.400000000001</v>
      </c>
      <c r="D29" s="30"/>
      <c r="E29" s="30">
        <f t="shared" ref="E29:J29" si="4">MAX(E11:E27)</f>
        <v>30864.800000000003</v>
      </c>
      <c r="F29" s="30"/>
      <c r="G29" s="30"/>
      <c r="H29" s="30">
        <f t="shared" si="4"/>
        <v>49041.25</v>
      </c>
      <c r="I29" s="30"/>
      <c r="J29" s="30">
        <f t="shared" si="4"/>
        <v>48910</v>
      </c>
      <c r="M29" s="30"/>
      <c r="N29" s="30"/>
      <c r="O29" s="30"/>
      <c r="P29" s="30"/>
    </row>
    <row r="30" spans="1:16" x14ac:dyDescent="0.6">
      <c r="A30" t="s">
        <v>147</v>
      </c>
      <c r="C30" s="34">
        <f>SUM(C11:C27)</f>
        <v>355273.60000000003</v>
      </c>
      <c r="D30" s="34"/>
      <c r="E30" s="34">
        <f t="shared" ref="E30:J30" si="5">SUM(E11:E27)</f>
        <v>355498.4</v>
      </c>
      <c r="F30" s="34"/>
      <c r="G30" s="34"/>
      <c r="H30" s="34">
        <f t="shared" si="5"/>
        <v>564253.75</v>
      </c>
      <c r="I30" s="34"/>
      <c r="J30" s="34">
        <f t="shared" si="5"/>
        <v>588300</v>
      </c>
      <c r="M30" s="36"/>
      <c r="N30" s="36"/>
      <c r="O30" s="36"/>
      <c r="P30" s="36"/>
    </row>
    <row r="31" spans="1:16" x14ac:dyDescent="0.6">
      <c r="C31" s="35">
        <f>SUM(C30:E30)</f>
        <v>710772</v>
      </c>
      <c r="D31" s="35"/>
      <c r="E31" s="35"/>
      <c r="F31" s="35"/>
      <c r="G31" s="35"/>
      <c r="H31" s="35">
        <f>SUM(H30:K30)</f>
        <v>1152553.75</v>
      </c>
      <c r="I31" s="35"/>
      <c r="J31" s="34"/>
      <c r="M31" s="37"/>
      <c r="N31" s="36"/>
      <c r="O31" s="37"/>
      <c r="P31" s="36"/>
    </row>
    <row r="33" spans="1:6" s="1" customFormat="1" ht="27" x14ac:dyDescent="0.95">
      <c r="A33" s="1" t="s">
        <v>146</v>
      </c>
    </row>
    <row r="34" spans="1:6" x14ac:dyDescent="0.6">
      <c r="A34" t="s">
        <v>167</v>
      </c>
    </row>
    <row r="35" spans="1:6" x14ac:dyDescent="0.6">
      <c r="A35" s="15" t="s">
        <v>168</v>
      </c>
    </row>
    <row r="36" spans="1:6" x14ac:dyDescent="0.6">
      <c r="A36" s="15"/>
    </row>
    <row r="37" spans="1:6" s="33" customFormat="1" x14ac:dyDescent="0.6">
      <c r="A37" s="31" t="s">
        <v>134</v>
      </c>
      <c r="B37" s="32" t="s">
        <v>135</v>
      </c>
      <c r="C37" s="32" t="s">
        <v>137</v>
      </c>
      <c r="D37" s="32" t="s">
        <v>136</v>
      </c>
      <c r="E37" s="32" t="s">
        <v>138</v>
      </c>
      <c r="F37" s="27" t="s">
        <v>166</v>
      </c>
    </row>
    <row r="38" spans="1:6" x14ac:dyDescent="0.6">
      <c r="A38" s="3" t="s">
        <v>6</v>
      </c>
      <c r="B38" s="30">
        <f t="shared" ref="B38:B54" si="6">C11*-1</f>
        <v>-12759.2</v>
      </c>
      <c r="C38" s="30">
        <f t="shared" ref="C38:C54" si="7">E11</f>
        <v>11480</v>
      </c>
      <c r="D38" s="30">
        <f t="shared" ref="D38:D54" si="8">H11*-1</f>
        <v>-16138.75</v>
      </c>
      <c r="E38" s="30">
        <v>14314</v>
      </c>
      <c r="F38" s="30">
        <v>1</v>
      </c>
    </row>
    <row r="39" spans="1:6" x14ac:dyDescent="0.6">
      <c r="A39" s="3" t="s">
        <v>7</v>
      </c>
      <c r="B39" s="30">
        <f t="shared" si="6"/>
        <v>-13299.2</v>
      </c>
      <c r="C39" s="30">
        <f t="shared" si="7"/>
        <v>15504.800000000001</v>
      </c>
      <c r="D39" s="30">
        <f t="shared" si="8"/>
        <v>-17813.75</v>
      </c>
      <c r="E39" s="30">
        <v>16089</v>
      </c>
      <c r="F39" s="30">
        <v>2</v>
      </c>
    </row>
    <row r="40" spans="1:6" x14ac:dyDescent="0.6">
      <c r="A40" s="3" t="s">
        <v>8</v>
      </c>
      <c r="B40" s="30">
        <f t="shared" si="6"/>
        <v>-13998.400000000001</v>
      </c>
      <c r="C40" s="30">
        <f t="shared" si="7"/>
        <v>15617.6</v>
      </c>
      <c r="D40" s="30">
        <f t="shared" si="8"/>
        <v>-21115</v>
      </c>
      <c r="E40" s="30">
        <v>15334</v>
      </c>
      <c r="F40" s="30">
        <v>3</v>
      </c>
    </row>
    <row r="41" spans="1:6" x14ac:dyDescent="0.6">
      <c r="A41" s="3" t="s">
        <v>9</v>
      </c>
      <c r="B41" s="30">
        <f t="shared" si="6"/>
        <v>-20294.400000000001</v>
      </c>
      <c r="C41" s="30">
        <f t="shared" si="7"/>
        <v>18588</v>
      </c>
      <c r="D41" s="30">
        <f t="shared" si="8"/>
        <v>-29156.25</v>
      </c>
      <c r="E41" s="30">
        <v>23958</v>
      </c>
      <c r="F41" s="30">
        <v>4</v>
      </c>
    </row>
    <row r="42" spans="1:6" x14ac:dyDescent="0.6">
      <c r="A42" s="3" t="s">
        <v>10</v>
      </c>
      <c r="B42" s="30">
        <f t="shared" si="6"/>
        <v>-19500</v>
      </c>
      <c r="C42" s="30">
        <f t="shared" si="7"/>
        <v>16704</v>
      </c>
      <c r="D42" s="30">
        <f t="shared" si="8"/>
        <v>-29170</v>
      </c>
      <c r="E42" s="30">
        <v>25763</v>
      </c>
      <c r="F42" s="30">
        <v>5</v>
      </c>
    </row>
    <row r="43" spans="1:6" x14ac:dyDescent="0.6">
      <c r="A43" s="3" t="s">
        <v>11</v>
      </c>
      <c r="B43" s="30">
        <f t="shared" si="6"/>
        <v>-22924</v>
      </c>
      <c r="C43" s="30">
        <f t="shared" si="7"/>
        <v>22100</v>
      </c>
      <c r="D43" s="30">
        <f t="shared" si="8"/>
        <v>-27237.5</v>
      </c>
      <c r="E43" s="30">
        <v>28226</v>
      </c>
      <c r="F43" s="30">
        <v>6</v>
      </c>
    </row>
    <row r="44" spans="1:6" x14ac:dyDescent="0.6">
      <c r="A44" s="3" t="s">
        <v>12</v>
      </c>
      <c r="B44" s="30">
        <f t="shared" si="6"/>
        <v>-19323.2</v>
      </c>
      <c r="C44" s="30">
        <f t="shared" si="7"/>
        <v>20911.2</v>
      </c>
      <c r="D44" s="30">
        <f t="shared" si="8"/>
        <v>-32860</v>
      </c>
      <c r="E44" s="30">
        <v>24730</v>
      </c>
      <c r="F44" s="30">
        <v>7</v>
      </c>
    </row>
    <row r="45" spans="1:6" x14ac:dyDescent="0.6">
      <c r="A45" s="3" t="s">
        <v>13</v>
      </c>
      <c r="B45" s="30">
        <f t="shared" si="6"/>
        <v>-18034.400000000001</v>
      </c>
      <c r="C45" s="30">
        <f t="shared" si="7"/>
        <v>22292</v>
      </c>
      <c r="D45" s="30">
        <f t="shared" si="8"/>
        <v>-32138.75</v>
      </c>
      <c r="E45" s="30">
        <v>21808</v>
      </c>
      <c r="F45" s="30">
        <v>8</v>
      </c>
    </row>
    <row r="46" spans="1:6" x14ac:dyDescent="0.6">
      <c r="A46" s="3" t="s">
        <v>14</v>
      </c>
      <c r="B46" s="30">
        <f t="shared" si="6"/>
        <v>-23310.400000000001</v>
      </c>
      <c r="C46" s="30">
        <f t="shared" si="7"/>
        <v>21104</v>
      </c>
      <c r="D46" s="30">
        <f t="shared" si="8"/>
        <v>-25960</v>
      </c>
      <c r="E46" s="30">
        <v>29086</v>
      </c>
      <c r="F46" s="30">
        <v>9</v>
      </c>
    </row>
    <row r="47" spans="1:6" x14ac:dyDescent="0.6">
      <c r="A47" s="3" t="s">
        <v>15</v>
      </c>
      <c r="B47" s="30">
        <f t="shared" si="6"/>
        <v>-28500</v>
      </c>
      <c r="C47" s="30">
        <f t="shared" si="7"/>
        <v>30864.800000000003</v>
      </c>
      <c r="D47" s="30">
        <f t="shared" si="8"/>
        <v>-47517.5</v>
      </c>
      <c r="E47" s="30">
        <v>34065</v>
      </c>
      <c r="F47" s="30">
        <v>10</v>
      </c>
    </row>
    <row r="48" spans="1:6" x14ac:dyDescent="0.6">
      <c r="A48" s="3" t="s">
        <v>16</v>
      </c>
      <c r="B48" s="30">
        <f t="shared" si="6"/>
        <v>-29494.400000000001</v>
      </c>
      <c r="C48" s="30">
        <f t="shared" si="7"/>
        <v>25033.600000000002</v>
      </c>
      <c r="D48" s="30">
        <f t="shared" si="8"/>
        <v>-46152.5</v>
      </c>
      <c r="E48" s="30">
        <v>34314</v>
      </c>
      <c r="F48" s="30">
        <v>11</v>
      </c>
    </row>
    <row r="49" spans="1:6" x14ac:dyDescent="0.6">
      <c r="A49" t="s">
        <v>17</v>
      </c>
      <c r="B49" s="30">
        <f t="shared" si="6"/>
        <v>-26052</v>
      </c>
      <c r="C49" s="30">
        <f t="shared" si="7"/>
        <v>25685.600000000002</v>
      </c>
      <c r="D49" s="30">
        <f t="shared" si="8"/>
        <v>-42293.75</v>
      </c>
      <c r="E49" s="30">
        <v>35909</v>
      </c>
      <c r="F49" s="30">
        <v>12</v>
      </c>
    </row>
    <row r="50" spans="1:6" x14ac:dyDescent="0.6">
      <c r="A50" t="s">
        <v>18</v>
      </c>
      <c r="B50" s="30">
        <f t="shared" si="6"/>
        <v>-27341.600000000002</v>
      </c>
      <c r="C50" s="30">
        <f t="shared" si="7"/>
        <v>26212</v>
      </c>
      <c r="D50" s="30">
        <f t="shared" si="8"/>
        <v>-38101.25</v>
      </c>
      <c r="E50" s="30">
        <v>37311</v>
      </c>
      <c r="F50" s="30">
        <v>13</v>
      </c>
    </row>
    <row r="51" spans="1:6" x14ac:dyDescent="0.6">
      <c r="A51" t="s">
        <v>19</v>
      </c>
      <c r="B51" s="30">
        <f t="shared" si="6"/>
        <v>-28072</v>
      </c>
      <c r="C51" s="30">
        <f t="shared" si="7"/>
        <v>28410.400000000001</v>
      </c>
      <c r="D51" s="30">
        <f t="shared" si="8"/>
        <v>-49041.25</v>
      </c>
      <c r="E51" s="30">
        <v>39528</v>
      </c>
      <c r="F51" s="30">
        <v>14</v>
      </c>
    </row>
    <row r="52" spans="1:6" x14ac:dyDescent="0.6">
      <c r="A52" t="s">
        <v>20</v>
      </c>
      <c r="B52" s="30">
        <f t="shared" si="6"/>
        <v>-20826.400000000001</v>
      </c>
      <c r="C52" s="30">
        <f t="shared" si="7"/>
        <v>17939.2</v>
      </c>
      <c r="D52" s="30">
        <f t="shared" si="8"/>
        <v>-43381.25</v>
      </c>
      <c r="E52" s="30">
        <v>22979</v>
      </c>
      <c r="F52" s="30">
        <v>15</v>
      </c>
    </row>
    <row r="53" spans="1:6" x14ac:dyDescent="0.6">
      <c r="A53" t="s">
        <v>139</v>
      </c>
      <c r="B53" s="30">
        <f t="shared" si="6"/>
        <v>-18477.600000000002</v>
      </c>
      <c r="C53" s="30">
        <f t="shared" si="7"/>
        <v>21420.800000000003</v>
      </c>
      <c r="D53" s="30">
        <f t="shared" si="8"/>
        <v>-42070</v>
      </c>
      <c r="E53" s="30">
        <v>21972</v>
      </c>
      <c r="F53" s="30">
        <v>16</v>
      </c>
    </row>
    <row r="54" spans="1:6" x14ac:dyDescent="0.6">
      <c r="A54" t="s">
        <v>142</v>
      </c>
      <c r="B54" s="30">
        <f t="shared" si="6"/>
        <v>-13066.400000000001</v>
      </c>
      <c r="C54" s="30">
        <f t="shared" si="7"/>
        <v>15630.400000000001</v>
      </c>
      <c r="D54" s="30">
        <f t="shared" si="8"/>
        <v>-24106.25</v>
      </c>
      <c r="E54" s="30">
        <v>13654</v>
      </c>
      <c r="F54" s="30">
        <v>17</v>
      </c>
    </row>
    <row r="55" spans="1:6" x14ac:dyDescent="0.6">
      <c r="B55" s="30"/>
      <c r="C55" s="30"/>
      <c r="D55" s="30"/>
      <c r="E55" s="30"/>
    </row>
    <row r="56" spans="1:6" x14ac:dyDescent="0.6">
      <c r="B56" s="30"/>
      <c r="C56" s="30"/>
      <c r="D56" s="30"/>
      <c r="E56" s="30"/>
    </row>
    <row r="57" spans="1:6" x14ac:dyDescent="0.6">
      <c r="B57" s="30"/>
      <c r="C57" s="30"/>
      <c r="D57" s="30"/>
      <c r="E57" s="30"/>
    </row>
    <row r="58" spans="1:6" x14ac:dyDescent="0.6">
      <c r="B58" s="30"/>
      <c r="C58" s="30"/>
      <c r="D58" s="30"/>
      <c r="E58" s="30"/>
    </row>
    <row r="59" spans="1:6" x14ac:dyDescent="0.6">
      <c r="B59" s="30"/>
      <c r="C59" s="30"/>
      <c r="D59" s="30"/>
      <c r="E59" s="30"/>
    </row>
    <row r="60" spans="1:6" x14ac:dyDescent="0.6">
      <c r="B60" s="30"/>
      <c r="C60" s="30"/>
      <c r="D60" s="30"/>
      <c r="E60" s="30"/>
    </row>
    <row r="61" spans="1:6" x14ac:dyDescent="0.6">
      <c r="B61" s="30"/>
      <c r="C61" s="30"/>
      <c r="D61" s="30"/>
      <c r="E61" s="30"/>
    </row>
    <row r="62" spans="1:6" s="1" customFormat="1" ht="27" x14ac:dyDescent="0.95">
      <c r="A62" s="1" t="s">
        <v>140</v>
      </c>
    </row>
    <row r="63" spans="1:6" x14ac:dyDescent="0.6">
      <c r="A63" t="s">
        <v>141</v>
      </c>
    </row>
    <row r="89" spans="1:1" s="1" customFormat="1" ht="27" x14ac:dyDescent="0.95">
      <c r="A89" s="1" t="s">
        <v>169</v>
      </c>
    </row>
    <row r="117" spans="1:1" s="1" customFormat="1" ht="27" x14ac:dyDescent="0.95">
      <c r="A117" s="1" t="s">
        <v>170</v>
      </c>
    </row>
    <row r="151" spans="1:11" s="1" customFormat="1" ht="27" x14ac:dyDescent="0.95">
      <c r="A151" s="1" t="s">
        <v>148</v>
      </c>
    </row>
    <row r="153" spans="1:11" x14ac:dyDescent="0.6">
      <c r="C153" s="29">
        <v>2020</v>
      </c>
      <c r="D153" s="29"/>
      <c r="E153" s="29">
        <v>2020</v>
      </c>
      <c r="H153" s="29">
        <v>2030</v>
      </c>
      <c r="I153" s="29"/>
      <c r="J153" s="29">
        <v>2030</v>
      </c>
    </row>
    <row r="154" spans="1:11" s="33" customFormat="1" ht="33" x14ac:dyDescent="0.6">
      <c r="A154" s="31" t="s">
        <v>134</v>
      </c>
      <c r="B154" s="32" t="s">
        <v>143</v>
      </c>
      <c r="C154" s="32" t="s">
        <v>0</v>
      </c>
      <c r="D154" s="32" t="s">
        <v>144</v>
      </c>
      <c r="E154" s="32" t="s">
        <v>1</v>
      </c>
      <c r="F154" s="32" t="s">
        <v>145</v>
      </c>
      <c r="G154" s="32" t="s">
        <v>143</v>
      </c>
      <c r="H154" s="32" t="s">
        <v>0</v>
      </c>
      <c r="I154" s="32" t="s">
        <v>144</v>
      </c>
      <c r="J154" s="32" t="s">
        <v>1</v>
      </c>
      <c r="K154" s="32" t="s">
        <v>145</v>
      </c>
    </row>
    <row r="155" spans="1:11" x14ac:dyDescent="0.6">
      <c r="A155" s="3" t="s">
        <v>6</v>
      </c>
      <c r="B155" s="39">
        <f>50000-C155</f>
        <v>37240.800000000003</v>
      </c>
      <c r="C155" s="38">
        <f t="shared" ref="C155:C171" si="9">C11</f>
        <v>12759.2</v>
      </c>
      <c r="D155" s="41">
        <v>20000</v>
      </c>
      <c r="E155" s="38">
        <f t="shared" ref="E155:E171" si="10">E11</f>
        <v>11480</v>
      </c>
      <c r="F155" s="40">
        <f>50000-E155</f>
        <v>38520</v>
      </c>
      <c r="G155" s="39">
        <f>50000-H155</f>
        <v>33861.25</v>
      </c>
      <c r="H155" s="38">
        <f t="shared" ref="H155:H171" si="11">H11</f>
        <v>16138.75</v>
      </c>
      <c r="I155" s="41">
        <v>20000</v>
      </c>
      <c r="J155" s="38">
        <f t="shared" ref="J155:J171" si="12">J11</f>
        <v>17892.5</v>
      </c>
      <c r="K155" s="40">
        <f>50000-J155</f>
        <v>32107.5</v>
      </c>
    </row>
    <row r="156" spans="1:11" x14ac:dyDescent="0.6">
      <c r="A156" s="3" t="s">
        <v>7</v>
      </c>
      <c r="B156" s="39">
        <f t="shared" ref="B156:B172" si="13">50000-C156</f>
        <v>36700.800000000003</v>
      </c>
      <c r="C156" s="38">
        <f t="shared" si="9"/>
        <v>13299.2</v>
      </c>
      <c r="D156" s="41">
        <v>20000</v>
      </c>
      <c r="E156" s="38">
        <f t="shared" si="10"/>
        <v>15504.800000000001</v>
      </c>
      <c r="F156" s="40">
        <f t="shared" ref="F156:F172" si="14">50000-E156</f>
        <v>34495.199999999997</v>
      </c>
      <c r="G156" s="39">
        <f t="shared" ref="G156:G172" si="15">50000-H156</f>
        <v>32186.25</v>
      </c>
      <c r="H156" s="38">
        <f t="shared" si="11"/>
        <v>17813.75</v>
      </c>
      <c r="I156" s="41">
        <v>20000</v>
      </c>
      <c r="J156" s="38">
        <f t="shared" si="12"/>
        <v>20111.25</v>
      </c>
      <c r="K156" s="40">
        <f t="shared" ref="K156:K172" si="16">50000-J156</f>
        <v>29888.75</v>
      </c>
    </row>
    <row r="157" spans="1:11" x14ac:dyDescent="0.6">
      <c r="A157" s="3" t="s">
        <v>8</v>
      </c>
      <c r="B157" s="39">
        <f t="shared" si="13"/>
        <v>36001.599999999999</v>
      </c>
      <c r="C157" s="38">
        <f t="shared" si="9"/>
        <v>13998.400000000001</v>
      </c>
      <c r="D157" s="41">
        <v>20000</v>
      </c>
      <c r="E157" s="38">
        <f t="shared" si="10"/>
        <v>15617.6</v>
      </c>
      <c r="F157" s="40">
        <f t="shared" si="14"/>
        <v>34382.400000000001</v>
      </c>
      <c r="G157" s="39">
        <f t="shared" si="15"/>
        <v>28885</v>
      </c>
      <c r="H157" s="38">
        <f t="shared" si="11"/>
        <v>21115</v>
      </c>
      <c r="I157" s="41">
        <v>20000</v>
      </c>
      <c r="J157" s="38">
        <f t="shared" si="12"/>
        <v>19167.5</v>
      </c>
      <c r="K157" s="40">
        <f t="shared" si="16"/>
        <v>30832.5</v>
      </c>
    </row>
    <row r="158" spans="1:11" x14ac:dyDescent="0.6">
      <c r="A158" s="3" t="s">
        <v>9</v>
      </c>
      <c r="B158" s="39">
        <f t="shared" si="13"/>
        <v>29705.599999999999</v>
      </c>
      <c r="C158" s="38">
        <f t="shared" si="9"/>
        <v>20294.400000000001</v>
      </c>
      <c r="D158" s="41">
        <v>20000</v>
      </c>
      <c r="E158" s="38">
        <f t="shared" si="10"/>
        <v>18588</v>
      </c>
      <c r="F158" s="40">
        <f t="shared" si="14"/>
        <v>31412</v>
      </c>
      <c r="G158" s="39">
        <f t="shared" si="15"/>
        <v>20843.75</v>
      </c>
      <c r="H158" s="38">
        <f t="shared" si="11"/>
        <v>29156.25</v>
      </c>
      <c r="I158" s="41">
        <v>20000</v>
      </c>
      <c r="J158" s="38">
        <f t="shared" si="12"/>
        <v>29947.5</v>
      </c>
      <c r="K158" s="40">
        <f t="shared" si="16"/>
        <v>20052.5</v>
      </c>
    </row>
    <row r="159" spans="1:11" x14ac:dyDescent="0.6">
      <c r="A159" s="3" t="s">
        <v>10</v>
      </c>
      <c r="B159" s="39">
        <f t="shared" si="13"/>
        <v>30500</v>
      </c>
      <c r="C159" s="38">
        <f t="shared" si="9"/>
        <v>19500</v>
      </c>
      <c r="D159" s="41">
        <v>20000</v>
      </c>
      <c r="E159" s="38">
        <f t="shared" si="10"/>
        <v>16704</v>
      </c>
      <c r="F159" s="40">
        <f t="shared" si="14"/>
        <v>33296</v>
      </c>
      <c r="G159" s="39">
        <f t="shared" si="15"/>
        <v>20830</v>
      </c>
      <c r="H159" s="38">
        <f t="shared" si="11"/>
        <v>29170</v>
      </c>
      <c r="I159" s="41">
        <v>20000</v>
      </c>
      <c r="J159" s="38">
        <f t="shared" si="12"/>
        <v>32203.75</v>
      </c>
      <c r="K159" s="40">
        <f t="shared" si="16"/>
        <v>17796.25</v>
      </c>
    </row>
    <row r="160" spans="1:11" x14ac:dyDescent="0.6">
      <c r="A160" s="3" t="s">
        <v>11</v>
      </c>
      <c r="B160" s="39">
        <f t="shared" si="13"/>
        <v>27076</v>
      </c>
      <c r="C160" s="38">
        <f t="shared" si="9"/>
        <v>22924</v>
      </c>
      <c r="D160" s="41">
        <v>20000</v>
      </c>
      <c r="E160" s="38">
        <f t="shared" si="10"/>
        <v>22100</v>
      </c>
      <c r="F160" s="40">
        <f t="shared" si="14"/>
        <v>27900</v>
      </c>
      <c r="G160" s="39">
        <f t="shared" si="15"/>
        <v>22762.5</v>
      </c>
      <c r="H160" s="38">
        <f t="shared" si="11"/>
        <v>27237.5</v>
      </c>
      <c r="I160" s="41">
        <v>20000</v>
      </c>
      <c r="J160" s="38">
        <f t="shared" si="12"/>
        <v>35282.5</v>
      </c>
      <c r="K160" s="40">
        <f t="shared" si="16"/>
        <v>14717.5</v>
      </c>
    </row>
    <row r="161" spans="1:11" x14ac:dyDescent="0.6">
      <c r="A161" s="3" t="s">
        <v>12</v>
      </c>
      <c r="B161" s="39">
        <f t="shared" si="13"/>
        <v>30676.799999999999</v>
      </c>
      <c r="C161" s="38">
        <f t="shared" si="9"/>
        <v>19323.2</v>
      </c>
      <c r="D161" s="41">
        <v>20000</v>
      </c>
      <c r="E161" s="38">
        <f t="shared" si="10"/>
        <v>20911.2</v>
      </c>
      <c r="F161" s="40">
        <f t="shared" si="14"/>
        <v>29088.799999999999</v>
      </c>
      <c r="G161" s="39">
        <f t="shared" si="15"/>
        <v>17140</v>
      </c>
      <c r="H161" s="38">
        <f t="shared" si="11"/>
        <v>32860</v>
      </c>
      <c r="I161" s="41">
        <v>20000</v>
      </c>
      <c r="J161" s="38">
        <f t="shared" si="12"/>
        <v>30912.5</v>
      </c>
      <c r="K161" s="40">
        <f t="shared" si="16"/>
        <v>19087.5</v>
      </c>
    </row>
    <row r="162" spans="1:11" x14ac:dyDescent="0.6">
      <c r="A162" s="3" t="s">
        <v>13</v>
      </c>
      <c r="B162" s="39">
        <f t="shared" si="13"/>
        <v>31965.599999999999</v>
      </c>
      <c r="C162" s="38">
        <f t="shared" si="9"/>
        <v>18034.400000000001</v>
      </c>
      <c r="D162" s="41">
        <v>20000</v>
      </c>
      <c r="E162" s="38">
        <f t="shared" si="10"/>
        <v>22292</v>
      </c>
      <c r="F162" s="40">
        <f t="shared" si="14"/>
        <v>27708</v>
      </c>
      <c r="G162" s="39">
        <f t="shared" si="15"/>
        <v>17861.25</v>
      </c>
      <c r="H162" s="38">
        <f t="shared" si="11"/>
        <v>32138.75</v>
      </c>
      <c r="I162" s="41">
        <v>20000</v>
      </c>
      <c r="J162" s="38">
        <f t="shared" si="12"/>
        <v>27260</v>
      </c>
      <c r="K162" s="40">
        <f t="shared" si="16"/>
        <v>22740</v>
      </c>
    </row>
    <row r="163" spans="1:11" x14ac:dyDescent="0.6">
      <c r="A163" s="3" t="s">
        <v>14</v>
      </c>
      <c r="B163" s="39">
        <f t="shared" si="13"/>
        <v>26689.599999999999</v>
      </c>
      <c r="C163" s="38">
        <f t="shared" si="9"/>
        <v>23310.400000000001</v>
      </c>
      <c r="D163" s="41">
        <v>20000</v>
      </c>
      <c r="E163" s="38">
        <f t="shared" si="10"/>
        <v>21104</v>
      </c>
      <c r="F163" s="40">
        <f t="shared" si="14"/>
        <v>28896</v>
      </c>
      <c r="G163" s="39">
        <f t="shared" si="15"/>
        <v>24040</v>
      </c>
      <c r="H163" s="38">
        <f t="shared" si="11"/>
        <v>25960</v>
      </c>
      <c r="I163" s="41">
        <v>20000</v>
      </c>
      <c r="J163" s="38">
        <f t="shared" si="12"/>
        <v>36357.5</v>
      </c>
      <c r="K163" s="40">
        <f t="shared" si="16"/>
        <v>13642.5</v>
      </c>
    </row>
    <row r="164" spans="1:11" x14ac:dyDescent="0.6">
      <c r="A164" s="3" t="s">
        <v>15</v>
      </c>
      <c r="B164" s="39">
        <f t="shared" si="13"/>
        <v>21500</v>
      </c>
      <c r="C164" s="38">
        <f t="shared" si="9"/>
        <v>28500</v>
      </c>
      <c r="D164" s="41">
        <v>20000</v>
      </c>
      <c r="E164" s="38">
        <f t="shared" si="10"/>
        <v>30864.800000000003</v>
      </c>
      <c r="F164" s="40">
        <f t="shared" si="14"/>
        <v>19135.199999999997</v>
      </c>
      <c r="G164" s="39">
        <f t="shared" si="15"/>
        <v>2482.5</v>
      </c>
      <c r="H164" s="38">
        <f t="shared" si="11"/>
        <v>47517.5</v>
      </c>
      <c r="I164" s="41">
        <v>20000</v>
      </c>
      <c r="J164" s="38">
        <f t="shared" si="12"/>
        <v>42581.25</v>
      </c>
      <c r="K164" s="40">
        <f t="shared" si="16"/>
        <v>7418.75</v>
      </c>
    </row>
    <row r="165" spans="1:11" x14ac:dyDescent="0.6">
      <c r="A165" s="3" t="s">
        <v>16</v>
      </c>
      <c r="B165" s="39">
        <f t="shared" si="13"/>
        <v>20505.599999999999</v>
      </c>
      <c r="C165" s="38">
        <f t="shared" si="9"/>
        <v>29494.400000000001</v>
      </c>
      <c r="D165" s="41">
        <v>20000</v>
      </c>
      <c r="E165" s="38">
        <f t="shared" si="10"/>
        <v>25033.600000000002</v>
      </c>
      <c r="F165" s="40">
        <f t="shared" si="14"/>
        <v>24966.399999999998</v>
      </c>
      <c r="G165" s="39">
        <f t="shared" si="15"/>
        <v>3847.5</v>
      </c>
      <c r="H165" s="38">
        <f t="shared" si="11"/>
        <v>46152.5</v>
      </c>
      <c r="I165" s="41">
        <v>20000</v>
      </c>
      <c r="J165" s="38">
        <f t="shared" si="12"/>
        <v>42892.5</v>
      </c>
      <c r="K165" s="40">
        <f t="shared" si="16"/>
        <v>7107.5</v>
      </c>
    </row>
    <row r="166" spans="1:11" x14ac:dyDescent="0.6">
      <c r="A166" t="s">
        <v>17</v>
      </c>
      <c r="B166" s="39">
        <f t="shared" si="13"/>
        <v>23948</v>
      </c>
      <c r="C166" s="38">
        <f t="shared" si="9"/>
        <v>26052</v>
      </c>
      <c r="D166" s="41">
        <v>20000</v>
      </c>
      <c r="E166" s="38">
        <f t="shared" si="10"/>
        <v>25685.600000000002</v>
      </c>
      <c r="F166" s="40">
        <f t="shared" si="14"/>
        <v>24314.399999999998</v>
      </c>
      <c r="G166" s="39">
        <f t="shared" si="15"/>
        <v>7706.25</v>
      </c>
      <c r="H166" s="38">
        <f t="shared" si="11"/>
        <v>42293.75</v>
      </c>
      <c r="I166" s="41">
        <v>20000</v>
      </c>
      <c r="J166" s="38">
        <f t="shared" si="12"/>
        <v>44886.25</v>
      </c>
      <c r="K166" s="40">
        <f t="shared" si="16"/>
        <v>5113.75</v>
      </c>
    </row>
    <row r="167" spans="1:11" x14ac:dyDescent="0.6">
      <c r="A167" t="s">
        <v>18</v>
      </c>
      <c r="B167" s="39">
        <f t="shared" si="13"/>
        <v>22658.399999999998</v>
      </c>
      <c r="C167" s="38">
        <f t="shared" si="9"/>
        <v>27341.600000000002</v>
      </c>
      <c r="D167" s="41">
        <v>20000</v>
      </c>
      <c r="E167" s="38">
        <f t="shared" si="10"/>
        <v>26212</v>
      </c>
      <c r="F167" s="40">
        <f t="shared" si="14"/>
        <v>23788</v>
      </c>
      <c r="G167" s="39">
        <f t="shared" si="15"/>
        <v>11898.75</v>
      </c>
      <c r="H167" s="38">
        <f t="shared" si="11"/>
        <v>38101.25</v>
      </c>
      <c r="I167" s="41">
        <v>20000</v>
      </c>
      <c r="J167" s="38">
        <f t="shared" si="12"/>
        <v>46638.75</v>
      </c>
      <c r="K167" s="40">
        <f t="shared" si="16"/>
        <v>3361.25</v>
      </c>
    </row>
    <row r="168" spans="1:11" x14ac:dyDescent="0.6">
      <c r="A168" t="s">
        <v>19</v>
      </c>
      <c r="B168" s="39">
        <f t="shared" si="13"/>
        <v>21928</v>
      </c>
      <c r="C168" s="38">
        <f t="shared" si="9"/>
        <v>28072</v>
      </c>
      <c r="D168" s="41">
        <v>20000</v>
      </c>
      <c r="E168" s="38">
        <f t="shared" si="10"/>
        <v>28410.400000000001</v>
      </c>
      <c r="F168" s="40">
        <f t="shared" si="14"/>
        <v>21589.599999999999</v>
      </c>
      <c r="G168" s="39">
        <f t="shared" si="15"/>
        <v>958.75</v>
      </c>
      <c r="H168" s="38">
        <f t="shared" si="11"/>
        <v>49041.25</v>
      </c>
      <c r="I168" s="41">
        <v>20000</v>
      </c>
      <c r="J168" s="38">
        <f t="shared" si="12"/>
        <v>48910</v>
      </c>
      <c r="K168" s="40">
        <f t="shared" si="16"/>
        <v>1090</v>
      </c>
    </row>
    <row r="169" spans="1:11" x14ac:dyDescent="0.6">
      <c r="A169" t="s">
        <v>20</v>
      </c>
      <c r="B169" s="39">
        <f t="shared" si="13"/>
        <v>29173.599999999999</v>
      </c>
      <c r="C169" s="38">
        <f t="shared" si="9"/>
        <v>20826.400000000001</v>
      </c>
      <c r="D169" s="41">
        <v>20000</v>
      </c>
      <c r="E169" s="38">
        <f t="shared" si="10"/>
        <v>17939.2</v>
      </c>
      <c r="F169" s="40">
        <f t="shared" si="14"/>
        <v>32060.799999999999</v>
      </c>
      <c r="G169" s="39">
        <f t="shared" si="15"/>
        <v>6618.75</v>
      </c>
      <c r="H169" s="38">
        <f t="shared" si="11"/>
        <v>43381.25</v>
      </c>
      <c r="I169" s="41">
        <v>20000</v>
      </c>
      <c r="J169" s="38">
        <f t="shared" si="12"/>
        <v>43723.75</v>
      </c>
      <c r="K169" s="40">
        <f t="shared" si="16"/>
        <v>6276.25</v>
      </c>
    </row>
    <row r="170" spans="1:11" x14ac:dyDescent="0.6">
      <c r="A170" t="s">
        <v>139</v>
      </c>
      <c r="B170" s="39">
        <f t="shared" si="13"/>
        <v>31522.399999999998</v>
      </c>
      <c r="C170" s="38">
        <f t="shared" si="9"/>
        <v>18477.600000000002</v>
      </c>
      <c r="D170" s="41">
        <v>20000</v>
      </c>
      <c r="E170" s="38">
        <f t="shared" si="10"/>
        <v>21420.800000000003</v>
      </c>
      <c r="F170" s="40">
        <f t="shared" si="14"/>
        <v>28579.199999999997</v>
      </c>
      <c r="G170" s="39">
        <f t="shared" si="15"/>
        <v>7930</v>
      </c>
      <c r="H170" s="38">
        <f t="shared" si="11"/>
        <v>42070</v>
      </c>
      <c r="I170" s="41">
        <v>20000</v>
      </c>
      <c r="J170" s="38">
        <f t="shared" si="12"/>
        <v>39965</v>
      </c>
      <c r="K170" s="40">
        <f t="shared" si="16"/>
        <v>10035</v>
      </c>
    </row>
    <row r="171" spans="1:11" x14ac:dyDescent="0.6">
      <c r="A171" t="s">
        <v>142</v>
      </c>
      <c r="B171" s="39">
        <f t="shared" si="13"/>
        <v>36933.599999999999</v>
      </c>
      <c r="C171" s="38">
        <f t="shared" si="9"/>
        <v>13066.400000000001</v>
      </c>
      <c r="D171" s="41">
        <v>20000</v>
      </c>
      <c r="E171" s="38">
        <f t="shared" si="10"/>
        <v>15630.400000000001</v>
      </c>
      <c r="F171" s="40">
        <f t="shared" si="14"/>
        <v>34369.599999999999</v>
      </c>
      <c r="G171" s="39">
        <f t="shared" si="15"/>
        <v>25893.75</v>
      </c>
      <c r="H171" s="38">
        <f t="shared" si="11"/>
        <v>24106.25</v>
      </c>
      <c r="I171" s="41">
        <v>20000</v>
      </c>
      <c r="J171" s="38">
        <f t="shared" si="12"/>
        <v>29567.5</v>
      </c>
      <c r="K171" s="40">
        <f t="shared" si="16"/>
        <v>20432.5</v>
      </c>
    </row>
    <row r="172" spans="1:11" x14ac:dyDescent="0.6">
      <c r="B172" s="39">
        <f t="shared" si="13"/>
        <v>0</v>
      </c>
      <c r="C172" s="38">
        <v>50000</v>
      </c>
      <c r="D172" s="41">
        <v>20000</v>
      </c>
      <c r="E172" s="38">
        <v>50000</v>
      </c>
      <c r="F172" s="40">
        <f t="shared" si="14"/>
        <v>0</v>
      </c>
      <c r="G172" s="39">
        <f t="shared" si="15"/>
        <v>0</v>
      </c>
      <c r="H172" s="38">
        <v>50000</v>
      </c>
      <c r="I172" s="41">
        <v>20000</v>
      </c>
      <c r="J172" s="38">
        <v>50000</v>
      </c>
      <c r="K172" s="40">
        <f t="shared" si="16"/>
        <v>0</v>
      </c>
    </row>
    <row r="173" spans="1:11" x14ac:dyDescent="0.6">
      <c r="B173" s="42"/>
      <c r="C173" s="43"/>
      <c r="D173" s="44"/>
      <c r="E173" s="43"/>
      <c r="F173" s="45"/>
      <c r="G173" s="42"/>
      <c r="H173" s="43"/>
      <c r="I173" s="44"/>
      <c r="J173" s="43"/>
      <c r="K173" s="45"/>
    </row>
    <row r="174" spans="1:11" s="29" customFormat="1" x14ac:dyDescent="0.6">
      <c r="A174" s="29" t="s">
        <v>165</v>
      </c>
      <c r="C174" s="35">
        <f>SUM(C155:C171,E155:E171)</f>
        <v>710772</v>
      </c>
      <c r="H174" s="35">
        <f>SUM(H155:H171,J155:J171)</f>
        <v>1152553.75</v>
      </c>
    </row>
    <row r="209" spans="1:11" s="1" customFormat="1" ht="27" x14ac:dyDescent="0.95">
      <c r="A209" s="1" t="s">
        <v>149</v>
      </c>
    </row>
    <row r="211" spans="1:11" x14ac:dyDescent="0.6">
      <c r="C211" s="29">
        <v>2020</v>
      </c>
      <c r="D211" s="29"/>
      <c r="E211" s="29">
        <v>2020</v>
      </c>
      <c r="H211" s="29">
        <v>2030</v>
      </c>
      <c r="I211" s="29"/>
      <c r="J211" s="29">
        <v>2030</v>
      </c>
    </row>
    <row r="212" spans="1:11" s="33" customFormat="1" ht="33" x14ac:dyDescent="0.6">
      <c r="A212" s="31" t="s">
        <v>134</v>
      </c>
      <c r="B212" s="32" t="s">
        <v>143</v>
      </c>
      <c r="C212" s="32" t="s">
        <v>0</v>
      </c>
      <c r="D212" s="32" t="s">
        <v>144</v>
      </c>
      <c r="E212" s="32" t="s">
        <v>1</v>
      </c>
      <c r="F212" s="32" t="s">
        <v>145</v>
      </c>
      <c r="G212" s="32" t="s">
        <v>143</v>
      </c>
      <c r="H212" s="32" t="s">
        <v>0</v>
      </c>
      <c r="I212" s="32" t="s">
        <v>144</v>
      </c>
      <c r="J212" s="32" t="s">
        <v>1</v>
      </c>
      <c r="K212" s="32" t="s">
        <v>145</v>
      </c>
    </row>
    <row r="213" spans="1:11" x14ac:dyDescent="0.6">
      <c r="A213" s="3" t="s">
        <v>6</v>
      </c>
      <c r="B213" s="39">
        <f>29494-C213</f>
        <v>16734.8</v>
      </c>
      <c r="C213" s="38">
        <f t="shared" ref="C213:C230" si="17">C11</f>
        <v>12759.2</v>
      </c>
      <c r="D213" s="41">
        <v>19000</v>
      </c>
      <c r="E213" s="38">
        <f t="shared" ref="E213:E229" si="18">E11</f>
        <v>11480</v>
      </c>
      <c r="F213" s="40">
        <f>65000-E213</f>
        <v>53520</v>
      </c>
      <c r="G213" s="39">
        <f>50000-H213</f>
        <v>33861.25</v>
      </c>
      <c r="H213" s="38">
        <f t="shared" ref="H213:H229" si="19">H11</f>
        <v>16138.75</v>
      </c>
      <c r="I213" s="41">
        <v>19000</v>
      </c>
      <c r="J213" s="38">
        <f t="shared" ref="J213:J229" si="20">J11</f>
        <v>17892.5</v>
      </c>
      <c r="K213" s="39">
        <f>82000-J213</f>
        <v>64107.5</v>
      </c>
    </row>
    <row r="214" spans="1:11" x14ac:dyDescent="0.6">
      <c r="A214" s="3" t="s">
        <v>7</v>
      </c>
      <c r="B214" s="39">
        <f t="shared" ref="B214:B230" si="21">29494-C214</f>
        <v>16194.8</v>
      </c>
      <c r="C214" s="38">
        <f t="shared" si="17"/>
        <v>13299.2</v>
      </c>
      <c r="D214" s="41">
        <v>19000</v>
      </c>
      <c r="E214" s="38">
        <f t="shared" si="18"/>
        <v>15504.800000000001</v>
      </c>
      <c r="F214" s="40">
        <f t="shared" ref="F214:F230" si="22">65000-E214</f>
        <v>49495.199999999997</v>
      </c>
      <c r="G214" s="39">
        <f t="shared" ref="G214:G230" si="23">50000-H214</f>
        <v>32186.25</v>
      </c>
      <c r="H214" s="38">
        <f t="shared" si="19"/>
        <v>17813.75</v>
      </c>
      <c r="I214" s="41">
        <v>19000</v>
      </c>
      <c r="J214" s="38">
        <f t="shared" si="20"/>
        <v>20111.25</v>
      </c>
      <c r="K214" s="39">
        <f t="shared" ref="K214:K230" si="24">82000-J214</f>
        <v>61888.75</v>
      </c>
    </row>
    <row r="215" spans="1:11" x14ac:dyDescent="0.6">
      <c r="A215" s="3" t="s">
        <v>8</v>
      </c>
      <c r="B215" s="39">
        <f t="shared" si="21"/>
        <v>15495.599999999999</v>
      </c>
      <c r="C215" s="38">
        <f t="shared" si="17"/>
        <v>13998.400000000001</v>
      </c>
      <c r="D215" s="41">
        <v>19000</v>
      </c>
      <c r="E215" s="38">
        <f t="shared" si="18"/>
        <v>15617.6</v>
      </c>
      <c r="F215" s="40">
        <f t="shared" si="22"/>
        <v>49382.400000000001</v>
      </c>
      <c r="G215" s="39">
        <f t="shared" si="23"/>
        <v>28885</v>
      </c>
      <c r="H215" s="38">
        <f t="shared" si="19"/>
        <v>21115</v>
      </c>
      <c r="I215" s="41">
        <v>19000</v>
      </c>
      <c r="J215" s="38">
        <f t="shared" si="20"/>
        <v>19167.5</v>
      </c>
      <c r="K215" s="39">
        <f t="shared" si="24"/>
        <v>62832.5</v>
      </c>
    </row>
    <row r="216" spans="1:11" x14ac:dyDescent="0.6">
      <c r="A216" s="3" t="s">
        <v>9</v>
      </c>
      <c r="B216" s="39">
        <f t="shared" si="21"/>
        <v>9199.5999999999985</v>
      </c>
      <c r="C216" s="38">
        <f t="shared" si="17"/>
        <v>20294.400000000001</v>
      </c>
      <c r="D216" s="41">
        <v>19000</v>
      </c>
      <c r="E216" s="38">
        <f t="shared" si="18"/>
        <v>18588</v>
      </c>
      <c r="F216" s="40">
        <f t="shared" si="22"/>
        <v>46412</v>
      </c>
      <c r="G216" s="39">
        <f t="shared" si="23"/>
        <v>20843.75</v>
      </c>
      <c r="H216" s="38">
        <f t="shared" si="19"/>
        <v>29156.25</v>
      </c>
      <c r="I216" s="41">
        <v>19000</v>
      </c>
      <c r="J216" s="38">
        <f t="shared" si="20"/>
        <v>29947.5</v>
      </c>
      <c r="K216" s="39">
        <f t="shared" si="24"/>
        <v>52052.5</v>
      </c>
    </row>
    <row r="217" spans="1:11" x14ac:dyDescent="0.6">
      <c r="A217" s="3" t="s">
        <v>10</v>
      </c>
      <c r="B217" s="39">
        <f t="shared" si="21"/>
        <v>9994</v>
      </c>
      <c r="C217" s="38">
        <f t="shared" si="17"/>
        <v>19500</v>
      </c>
      <c r="D217" s="41">
        <v>19000</v>
      </c>
      <c r="E217" s="38">
        <f t="shared" si="18"/>
        <v>16704</v>
      </c>
      <c r="F217" s="40">
        <f t="shared" si="22"/>
        <v>48296</v>
      </c>
      <c r="G217" s="39">
        <f t="shared" si="23"/>
        <v>20830</v>
      </c>
      <c r="H217" s="38">
        <f t="shared" si="19"/>
        <v>29170</v>
      </c>
      <c r="I217" s="41">
        <v>19000</v>
      </c>
      <c r="J217" s="38">
        <f t="shared" si="20"/>
        <v>32203.75</v>
      </c>
      <c r="K217" s="39">
        <f t="shared" si="24"/>
        <v>49796.25</v>
      </c>
    </row>
    <row r="218" spans="1:11" x14ac:dyDescent="0.6">
      <c r="A218" s="3" t="s">
        <v>11</v>
      </c>
      <c r="B218" s="39">
        <f t="shared" si="21"/>
        <v>6570</v>
      </c>
      <c r="C218" s="38">
        <f t="shared" si="17"/>
        <v>22924</v>
      </c>
      <c r="D218" s="41">
        <v>19000</v>
      </c>
      <c r="E218" s="38">
        <f t="shared" si="18"/>
        <v>22100</v>
      </c>
      <c r="F218" s="40">
        <f t="shared" si="22"/>
        <v>42900</v>
      </c>
      <c r="G218" s="39">
        <f t="shared" si="23"/>
        <v>22762.5</v>
      </c>
      <c r="H218" s="38">
        <f t="shared" si="19"/>
        <v>27237.5</v>
      </c>
      <c r="I218" s="41">
        <v>19000</v>
      </c>
      <c r="J218" s="38">
        <f t="shared" si="20"/>
        <v>35282.5</v>
      </c>
      <c r="K218" s="39">
        <f t="shared" si="24"/>
        <v>46717.5</v>
      </c>
    </row>
    <row r="219" spans="1:11" x14ac:dyDescent="0.6">
      <c r="A219" s="3" t="s">
        <v>12</v>
      </c>
      <c r="B219" s="39">
        <f t="shared" si="21"/>
        <v>10170.799999999999</v>
      </c>
      <c r="C219" s="38">
        <f t="shared" si="17"/>
        <v>19323.2</v>
      </c>
      <c r="D219" s="41">
        <v>19000</v>
      </c>
      <c r="E219" s="38">
        <f t="shared" si="18"/>
        <v>20911.2</v>
      </c>
      <c r="F219" s="40">
        <f t="shared" si="22"/>
        <v>44088.800000000003</v>
      </c>
      <c r="G219" s="39">
        <f t="shared" si="23"/>
        <v>17140</v>
      </c>
      <c r="H219" s="38">
        <f t="shared" si="19"/>
        <v>32860</v>
      </c>
      <c r="I219" s="41">
        <v>19000</v>
      </c>
      <c r="J219" s="38">
        <f t="shared" si="20"/>
        <v>30912.5</v>
      </c>
      <c r="K219" s="39">
        <f t="shared" si="24"/>
        <v>51087.5</v>
      </c>
    </row>
    <row r="220" spans="1:11" x14ac:dyDescent="0.6">
      <c r="A220" s="3" t="s">
        <v>13</v>
      </c>
      <c r="B220" s="39">
        <f t="shared" si="21"/>
        <v>11459.599999999999</v>
      </c>
      <c r="C220" s="38">
        <f t="shared" si="17"/>
        <v>18034.400000000001</v>
      </c>
      <c r="D220" s="41">
        <v>19000</v>
      </c>
      <c r="E220" s="38">
        <f t="shared" si="18"/>
        <v>22292</v>
      </c>
      <c r="F220" s="40">
        <f t="shared" si="22"/>
        <v>42708</v>
      </c>
      <c r="G220" s="39">
        <f t="shared" si="23"/>
        <v>17861.25</v>
      </c>
      <c r="H220" s="38">
        <f t="shared" si="19"/>
        <v>32138.75</v>
      </c>
      <c r="I220" s="41">
        <v>19000</v>
      </c>
      <c r="J220" s="38">
        <f t="shared" si="20"/>
        <v>27260</v>
      </c>
      <c r="K220" s="39">
        <f t="shared" si="24"/>
        <v>54740</v>
      </c>
    </row>
    <row r="221" spans="1:11" x14ac:dyDescent="0.6">
      <c r="A221" s="3" t="s">
        <v>14</v>
      </c>
      <c r="B221" s="39">
        <f t="shared" si="21"/>
        <v>6183.5999999999985</v>
      </c>
      <c r="C221" s="38">
        <f t="shared" si="17"/>
        <v>23310.400000000001</v>
      </c>
      <c r="D221" s="41">
        <v>19000</v>
      </c>
      <c r="E221" s="38">
        <f t="shared" si="18"/>
        <v>21104</v>
      </c>
      <c r="F221" s="40">
        <f t="shared" si="22"/>
        <v>43896</v>
      </c>
      <c r="G221" s="39">
        <f t="shared" si="23"/>
        <v>24040</v>
      </c>
      <c r="H221" s="38">
        <f t="shared" si="19"/>
        <v>25960</v>
      </c>
      <c r="I221" s="41">
        <v>19000</v>
      </c>
      <c r="J221" s="38">
        <f t="shared" si="20"/>
        <v>36357.5</v>
      </c>
      <c r="K221" s="39">
        <f t="shared" si="24"/>
        <v>45642.5</v>
      </c>
    </row>
    <row r="222" spans="1:11" x14ac:dyDescent="0.6">
      <c r="A222" s="3" t="s">
        <v>15</v>
      </c>
      <c r="B222" s="39">
        <f t="shared" si="21"/>
        <v>994</v>
      </c>
      <c r="C222" s="38">
        <f t="shared" si="17"/>
        <v>28500</v>
      </c>
      <c r="D222" s="41">
        <v>19000</v>
      </c>
      <c r="E222" s="38">
        <f t="shared" si="18"/>
        <v>30864.800000000003</v>
      </c>
      <c r="F222" s="40">
        <f t="shared" si="22"/>
        <v>34135.199999999997</v>
      </c>
      <c r="G222" s="39">
        <f t="shared" si="23"/>
        <v>2482.5</v>
      </c>
      <c r="H222" s="38">
        <f t="shared" si="19"/>
        <v>47517.5</v>
      </c>
      <c r="I222" s="41">
        <v>19000</v>
      </c>
      <c r="J222" s="38">
        <f t="shared" si="20"/>
        <v>42581.25</v>
      </c>
      <c r="K222" s="39">
        <f t="shared" si="24"/>
        <v>39418.75</v>
      </c>
    </row>
    <row r="223" spans="1:11" x14ac:dyDescent="0.6">
      <c r="A223" s="3" t="s">
        <v>16</v>
      </c>
      <c r="B223" s="39">
        <f t="shared" si="21"/>
        <v>-0.40000000000145519</v>
      </c>
      <c r="C223" s="38">
        <f t="shared" si="17"/>
        <v>29494.400000000001</v>
      </c>
      <c r="D223" s="41">
        <v>19000</v>
      </c>
      <c r="E223" s="38">
        <f t="shared" si="18"/>
        <v>25033.600000000002</v>
      </c>
      <c r="F223" s="40">
        <f t="shared" si="22"/>
        <v>39966.399999999994</v>
      </c>
      <c r="G223" s="39">
        <f t="shared" si="23"/>
        <v>3847.5</v>
      </c>
      <c r="H223" s="38">
        <f t="shared" si="19"/>
        <v>46152.5</v>
      </c>
      <c r="I223" s="41">
        <v>19000</v>
      </c>
      <c r="J223" s="38">
        <f t="shared" si="20"/>
        <v>42892.5</v>
      </c>
      <c r="K223" s="39">
        <f t="shared" si="24"/>
        <v>39107.5</v>
      </c>
    </row>
    <row r="224" spans="1:11" x14ac:dyDescent="0.6">
      <c r="A224" t="s">
        <v>17</v>
      </c>
      <c r="B224" s="39">
        <f t="shared" si="21"/>
        <v>3442</v>
      </c>
      <c r="C224" s="38">
        <f t="shared" si="17"/>
        <v>26052</v>
      </c>
      <c r="D224" s="41">
        <v>19000</v>
      </c>
      <c r="E224" s="38">
        <f t="shared" si="18"/>
        <v>25685.600000000002</v>
      </c>
      <c r="F224" s="40">
        <f t="shared" si="22"/>
        <v>39314.399999999994</v>
      </c>
      <c r="G224" s="39">
        <f t="shared" si="23"/>
        <v>7706.25</v>
      </c>
      <c r="H224" s="38">
        <f t="shared" si="19"/>
        <v>42293.75</v>
      </c>
      <c r="I224" s="41">
        <v>19000</v>
      </c>
      <c r="J224" s="38">
        <f t="shared" si="20"/>
        <v>44886.25</v>
      </c>
      <c r="K224" s="39">
        <f t="shared" si="24"/>
        <v>37113.75</v>
      </c>
    </row>
    <row r="225" spans="1:11" x14ac:dyDescent="0.6">
      <c r="A225" t="s">
        <v>18</v>
      </c>
      <c r="B225" s="39">
        <f t="shared" si="21"/>
        <v>2152.3999999999978</v>
      </c>
      <c r="C225" s="38">
        <f t="shared" si="17"/>
        <v>27341.600000000002</v>
      </c>
      <c r="D225" s="41">
        <v>19000</v>
      </c>
      <c r="E225" s="38">
        <f t="shared" si="18"/>
        <v>26212</v>
      </c>
      <c r="F225" s="40">
        <f t="shared" si="22"/>
        <v>38788</v>
      </c>
      <c r="G225" s="39">
        <f t="shared" si="23"/>
        <v>11898.75</v>
      </c>
      <c r="H225" s="38">
        <f t="shared" si="19"/>
        <v>38101.25</v>
      </c>
      <c r="I225" s="41">
        <v>19000</v>
      </c>
      <c r="J225" s="38">
        <f t="shared" si="20"/>
        <v>46638.75</v>
      </c>
      <c r="K225" s="39">
        <f t="shared" si="24"/>
        <v>35361.25</v>
      </c>
    </row>
    <row r="226" spans="1:11" x14ac:dyDescent="0.6">
      <c r="A226" t="s">
        <v>19</v>
      </c>
      <c r="B226" s="39">
        <f t="shared" si="21"/>
        <v>1422</v>
      </c>
      <c r="C226" s="38">
        <f t="shared" si="17"/>
        <v>28072</v>
      </c>
      <c r="D226" s="41">
        <v>19000</v>
      </c>
      <c r="E226" s="38">
        <f t="shared" si="18"/>
        <v>28410.400000000001</v>
      </c>
      <c r="F226" s="40">
        <f t="shared" si="22"/>
        <v>36589.599999999999</v>
      </c>
      <c r="G226" s="39">
        <f t="shared" si="23"/>
        <v>958.75</v>
      </c>
      <c r="H226" s="38">
        <f t="shared" si="19"/>
        <v>49041.25</v>
      </c>
      <c r="I226" s="41">
        <v>19000</v>
      </c>
      <c r="J226" s="38">
        <f t="shared" si="20"/>
        <v>48910</v>
      </c>
      <c r="K226" s="39">
        <f t="shared" si="24"/>
        <v>33090</v>
      </c>
    </row>
    <row r="227" spans="1:11" x14ac:dyDescent="0.6">
      <c r="A227" t="s">
        <v>20</v>
      </c>
      <c r="B227" s="39">
        <f t="shared" si="21"/>
        <v>8667.5999999999985</v>
      </c>
      <c r="C227" s="38">
        <f t="shared" si="17"/>
        <v>20826.400000000001</v>
      </c>
      <c r="D227" s="41">
        <v>19000</v>
      </c>
      <c r="E227" s="38">
        <f t="shared" si="18"/>
        <v>17939.2</v>
      </c>
      <c r="F227" s="40">
        <f t="shared" si="22"/>
        <v>47060.800000000003</v>
      </c>
      <c r="G227" s="39">
        <f t="shared" si="23"/>
        <v>6618.75</v>
      </c>
      <c r="H227" s="38">
        <f t="shared" si="19"/>
        <v>43381.25</v>
      </c>
      <c r="I227" s="41">
        <v>19000</v>
      </c>
      <c r="J227" s="38">
        <f t="shared" si="20"/>
        <v>43723.75</v>
      </c>
      <c r="K227" s="39">
        <f t="shared" si="24"/>
        <v>38276.25</v>
      </c>
    </row>
    <row r="228" spans="1:11" x14ac:dyDescent="0.6">
      <c r="A228" t="s">
        <v>139</v>
      </c>
      <c r="B228" s="39">
        <f t="shared" si="21"/>
        <v>11016.399999999998</v>
      </c>
      <c r="C228" s="38">
        <f t="shared" si="17"/>
        <v>18477.600000000002</v>
      </c>
      <c r="D228" s="41">
        <v>19000</v>
      </c>
      <c r="E228" s="38">
        <f t="shared" si="18"/>
        <v>21420.800000000003</v>
      </c>
      <c r="F228" s="40">
        <f t="shared" si="22"/>
        <v>43579.199999999997</v>
      </c>
      <c r="G228" s="39">
        <f t="shared" si="23"/>
        <v>7930</v>
      </c>
      <c r="H228" s="38">
        <f t="shared" si="19"/>
        <v>42070</v>
      </c>
      <c r="I228" s="41">
        <v>19000</v>
      </c>
      <c r="J228" s="38">
        <f t="shared" si="20"/>
        <v>39965</v>
      </c>
      <c r="K228" s="39">
        <f t="shared" si="24"/>
        <v>42035</v>
      </c>
    </row>
    <row r="229" spans="1:11" x14ac:dyDescent="0.6">
      <c r="A229" t="s">
        <v>142</v>
      </c>
      <c r="B229" s="39">
        <f t="shared" si="21"/>
        <v>16427.599999999999</v>
      </c>
      <c r="C229" s="38">
        <f t="shared" si="17"/>
        <v>13066.400000000001</v>
      </c>
      <c r="D229" s="41">
        <v>19000</v>
      </c>
      <c r="E229" s="38">
        <f t="shared" si="18"/>
        <v>15630.400000000001</v>
      </c>
      <c r="F229" s="40">
        <f t="shared" si="22"/>
        <v>49369.599999999999</v>
      </c>
      <c r="G229" s="39">
        <f t="shared" si="23"/>
        <v>25893.75</v>
      </c>
      <c r="H229" s="38">
        <f t="shared" si="19"/>
        <v>24106.25</v>
      </c>
      <c r="I229" s="41">
        <v>19000</v>
      </c>
      <c r="J229" s="38">
        <f t="shared" si="20"/>
        <v>29567.5</v>
      </c>
      <c r="K229" s="39">
        <f t="shared" si="24"/>
        <v>52432.5</v>
      </c>
    </row>
    <row r="230" spans="1:11" x14ac:dyDescent="0.6">
      <c r="B230" s="39">
        <f t="shared" si="21"/>
        <v>29494</v>
      </c>
      <c r="C230" s="38">
        <f t="shared" si="17"/>
        <v>0</v>
      </c>
      <c r="D230" s="41">
        <v>19000</v>
      </c>
      <c r="E230" s="38">
        <f t="shared" ref="E230" si="25">E28</f>
        <v>0</v>
      </c>
      <c r="F230" s="40">
        <f t="shared" si="22"/>
        <v>65000</v>
      </c>
      <c r="G230" s="39">
        <f t="shared" si="23"/>
        <v>50000</v>
      </c>
      <c r="H230" s="38">
        <f t="shared" ref="H230" si="26">H28</f>
        <v>0</v>
      </c>
      <c r="I230" s="41">
        <v>19000</v>
      </c>
      <c r="J230" s="38">
        <f t="shared" ref="J230" si="27">J28</f>
        <v>0</v>
      </c>
      <c r="K230" s="39">
        <f t="shared" si="24"/>
        <v>82000</v>
      </c>
    </row>
    <row r="231" spans="1:11" x14ac:dyDescent="0.6">
      <c r="B231" s="42"/>
      <c r="C231" s="43"/>
      <c r="D231" s="44"/>
      <c r="E231" s="43"/>
      <c r="F231" s="45"/>
      <c r="G231" s="42"/>
      <c r="H231" s="43"/>
      <c r="I231" s="44"/>
      <c r="J231" s="43"/>
      <c r="K231" s="45"/>
    </row>
    <row r="232" spans="1:11" x14ac:dyDescent="0.6">
      <c r="A232" s="29" t="s">
        <v>160</v>
      </c>
      <c r="B232" s="42"/>
      <c r="C232" s="43"/>
      <c r="D232" s="44"/>
      <c r="E232" s="43"/>
      <c r="F232" s="45"/>
      <c r="G232" s="42"/>
      <c r="H232" s="43"/>
      <c r="I232" s="44"/>
      <c r="J232" s="43"/>
      <c r="K232" s="45"/>
    </row>
    <row r="233" spans="1:11" x14ac:dyDescent="0.6">
      <c r="A233" s="46" t="s">
        <v>162</v>
      </c>
      <c r="B233" s="46"/>
      <c r="C233" s="47">
        <f>SUM(C226:C229)</f>
        <v>80442.399999999994</v>
      </c>
      <c r="D233" s="46"/>
      <c r="E233" s="47">
        <f>SUM(E226:E229)</f>
        <v>83400.800000000017</v>
      </c>
      <c r="F233" s="46"/>
      <c r="G233" s="46"/>
      <c r="H233" s="47">
        <f>SUM(H226:H229)</f>
        <v>158598.75</v>
      </c>
      <c r="I233" s="46"/>
      <c r="J233" s="47">
        <f>SUM(J226:J229)</f>
        <v>162166.25</v>
      </c>
    </row>
    <row r="234" spans="1:11" x14ac:dyDescent="0.6">
      <c r="A234" s="46" t="s">
        <v>163</v>
      </c>
      <c r="B234" s="46"/>
      <c r="C234" s="35">
        <f>SUM(C233:E233)</f>
        <v>163843.20000000001</v>
      </c>
      <c r="D234" s="46"/>
      <c r="E234" s="47"/>
      <c r="F234" s="46"/>
      <c r="G234" s="46"/>
      <c r="H234" s="35">
        <f>SUM(H233:J233)</f>
        <v>320765</v>
      </c>
      <c r="I234" s="46"/>
      <c r="J234" s="47"/>
    </row>
    <row r="235" spans="1:11" x14ac:dyDescent="0.6">
      <c r="A235" s="46" t="s">
        <v>164</v>
      </c>
      <c r="B235" s="46"/>
      <c r="C235" s="47">
        <f>SUM(C213:C229,E213:E229)</f>
        <v>710772</v>
      </c>
      <c r="D235" s="46"/>
      <c r="E235" s="47"/>
      <c r="F235" s="46"/>
      <c r="G235" s="46"/>
      <c r="H235" s="47">
        <f>SUM(H213:H229,J213:J229)</f>
        <v>1152553.75</v>
      </c>
      <c r="I235" s="46"/>
      <c r="J235" s="47"/>
    </row>
    <row r="236" spans="1:11" s="29" customFormat="1" x14ac:dyDescent="0.6">
      <c r="A236" s="46" t="s">
        <v>161</v>
      </c>
      <c r="B236" s="46"/>
      <c r="C236" s="37">
        <f>C234/C235</f>
        <v>0.23051442656716922</v>
      </c>
      <c r="D236" s="46"/>
      <c r="E236" s="46"/>
      <c r="F236" s="46"/>
      <c r="G236" s="46"/>
      <c r="H236" s="37">
        <f>H234/H235</f>
        <v>0.27830806155461296</v>
      </c>
      <c r="I236" s="46"/>
      <c r="J236" s="46"/>
    </row>
    <row r="237" spans="1:11" s="29" customFormat="1" x14ac:dyDescent="0.6">
      <c r="C237" s="37"/>
      <c r="H237" s="37"/>
    </row>
  </sheetData>
  <phoneticPr fontId="33" type="noConversion"/>
  <hyperlinks>
    <hyperlink ref="A35" r:id="rId1" xr:uid="{39D4C7FA-3698-45F2-A8FC-0B770A203151}"/>
    <hyperlink ref="A6" r:id="rId2" xr:uid="{EA9159B3-131C-4055-BE3D-7F2051E70081}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Welcome</vt:lpstr>
      <vt:lpstr>Population Pyramids</vt:lpstr>
      <vt:lpstr>Variation - with Data Bars</vt:lpstr>
      <vt:lpstr>Variation - Small Multiples</vt:lpstr>
      <vt:lpstr>'Variation - Small Multiples'!Population_Pyramid</vt:lpstr>
      <vt:lpstr>Population_Pyramid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2024-08-19T16:42:22Z</dcterms:modified>
</cp:coreProperties>
</file>